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Users\Rrados\Desktop\MY DOCUMENTS\2024\FINANCIJSKI IZVJEŠTAJI 2024\fi 01.01.2024.-31.12.2024 23 24.2\"/>
    </mc:Choice>
  </mc:AlternateContent>
  <xr:revisionPtr revIDLastSave="0" documentId="13_ncr:1_{7E88EB44-3EB6-48B2-A14A-CF6451CB47CE}"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00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G306" i="9"/>
  <c r="E306" i="9" s="1"/>
  <c r="B306" i="9" s="1"/>
  <c r="F306" i="9"/>
  <c r="H305" i="9"/>
  <c r="G305" i="9"/>
  <c r="F305" i="9"/>
  <c r="H304" i="9"/>
  <c r="G304" i="9"/>
  <c r="E304" i="9" s="1"/>
  <c r="B304" i="9" s="1"/>
  <c r="F304" i="9"/>
  <c r="H303" i="9"/>
  <c r="G303" i="9"/>
  <c r="F303" i="9"/>
  <c r="H302" i="9"/>
  <c r="G302" i="9"/>
  <c r="F302" i="9"/>
  <c r="E302" i="9"/>
  <c r="B302" i="9" s="1"/>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E295" i="9" s="1"/>
  <c r="F295" i="9"/>
  <c r="B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s="1"/>
  <c r="B271" i="9" s="1"/>
  <c r="E271" i="9"/>
  <c r="M270" i="9"/>
  <c r="F270" i="9" s="1"/>
  <c r="B270" i="9" s="1"/>
  <c r="L270" i="9"/>
  <c r="E270" i="9"/>
  <c r="M269" i="9"/>
  <c r="L269" i="9"/>
  <c r="F269" i="9"/>
  <c r="E269" i="9"/>
  <c r="B269" i="9" s="1"/>
  <c r="M268" i="9"/>
  <c r="L268" i="9"/>
  <c r="E268" i="9"/>
  <c r="M267" i="9"/>
  <c r="L267" i="9"/>
  <c r="F267" i="9" s="1"/>
  <c r="E267" i="9"/>
  <c r="B267" i="9"/>
  <c r="M266" i="9"/>
  <c r="L266" i="9"/>
  <c r="F266" i="9"/>
  <c r="E266" i="9"/>
  <c r="B266" i="9" s="1"/>
  <c r="M265" i="9"/>
  <c r="L265" i="9"/>
  <c r="F265" i="9"/>
  <c r="E265" i="9"/>
  <c r="M264" i="9"/>
  <c r="L264" i="9"/>
  <c r="F264" i="9"/>
  <c r="B264" i="9" s="1"/>
  <c r="E264" i="9"/>
  <c r="M263" i="9"/>
  <c r="L263" i="9"/>
  <c r="F263" i="9" s="1"/>
  <c r="B263" i="9" s="1"/>
  <c r="E263" i="9"/>
  <c r="M262" i="9"/>
  <c r="F262" i="9" s="1"/>
  <c r="B262" i="9" s="1"/>
  <c r="L262" i="9"/>
  <c r="E262" i="9"/>
  <c r="M261" i="9"/>
  <c r="L261" i="9"/>
  <c r="F261" i="9"/>
  <c r="E261" i="9"/>
  <c r="B261" i="9" s="1"/>
  <c r="M260" i="9"/>
  <c r="F260" i="9" s="1"/>
  <c r="B260" i="9" s="1"/>
  <c r="L260" i="9"/>
  <c r="E260" i="9"/>
  <c r="M259" i="9"/>
  <c r="L259" i="9"/>
  <c r="F259" i="9" s="1"/>
  <c r="E259" i="9"/>
  <c r="B259" i="9"/>
  <c r="M258" i="9"/>
  <c r="L258" i="9"/>
  <c r="F258" i="9"/>
  <c r="E258" i="9"/>
  <c r="B258" i="9" s="1"/>
  <c r="M257" i="9"/>
  <c r="L257" i="9"/>
  <c r="F257" i="9"/>
  <c r="E257" i="9"/>
  <c r="M256" i="9"/>
  <c r="L256" i="9"/>
  <c r="F256" i="9"/>
  <c r="B256" i="9" s="1"/>
  <c r="E256" i="9"/>
  <c r="M255" i="9"/>
  <c r="L255" i="9"/>
  <c r="F255" i="9" s="1"/>
  <c r="B255" i="9" s="1"/>
  <c r="E255" i="9"/>
  <c r="M254" i="9"/>
  <c r="F254" i="9" s="1"/>
  <c r="B254" i="9" s="1"/>
  <c r="L254" i="9"/>
  <c r="E254" i="9"/>
  <c r="M253" i="9"/>
  <c r="L253" i="9"/>
  <c r="F253" i="9"/>
  <c r="E253" i="9"/>
  <c r="B253" i="9" s="1"/>
  <c r="M252" i="9"/>
  <c r="L252" i="9"/>
  <c r="E252" i="9"/>
  <c r="M251" i="9"/>
  <c r="L251" i="9"/>
  <c r="F251" i="9" s="1"/>
  <c r="E251" i="9"/>
  <c r="B251" i="9"/>
  <c r="M250" i="9"/>
  <c r="L250" i="9"/>
  <c r="F250" i="9"/>
  <c r="E250" i="9"/>
  <c r="B250" i="9" s="1"/>
  <c r="M249" i="9"/>
  <c r="L249" i="9"/>
  <c r="F249" i="9"/>
  <c r="E249" i="9"/>
  <c r="M248" i="9"/>
  <c r="L248" i="9"/>
  <c r="F248" i="9"/>
  <c r="B248" i="9" s="1"/>
  <c r="E248" i="9"/>
  <c r="M247" i="9"/>
  <c r="L247" i="9"/>
  <c r="F247" i="9" s="1"/>
  <c r="E247" i="9"/>
  <c r="B247" i="9" s="1"/>
  <c r="M246" i="9"/>
  <c r="L246" i="9"/>
  <c r="E246" i="9"/>
  <c r="M245" i="9"/>
  <c r="L245" i="9"/>
  <c r="F245" i="9" s="1"/>
  <c r="E245" i="9"/>
  <c r="M244" i="9"/>
  <c r="L244" i="9"/>
  <c r="F244" i="9" s="1"/>
  <c r="E244" i="9"/>
  <c r="B244" i="9"/>
  <c r="M243" i="9"/>
  <c r="L243" i="9"/>
  <c r="E243" i="9"/>
  <c r="M242" i="9"/>
  <c r="L242" i="9"/>
  <c r="F242" i="9"/>
  <c r="E242" i="9"/>
  <c r="B242" i="9" s="1"/>
  <c r="M241" i="9"/>
  <c r="L241" i="9"/>
  <c r="F241" i="9"/>
  <c r="E241" i="9"/>
  <c r="M240" i="9"/>
  <c r="L240" i="9"/>
  <c r="F240" i="9"/>
  <c r="B240" i="9" s="1"/>
  <c r="E240" i="9"/>
  <c r="M239" i="9"/>
  <c r="L239" i="9"/>
  <c r="F239" i="9" s="1"/>
  <c r="E239" i="9"/>
  <c r="B239" i="9" s="1"/>
  <c r="M238" i="9"/>
  <c r="F238" i="9" s="1"/>
  <c r="B238" i="9" s="1"/>
  <c r="L238" i="9"/>
  <c r="E238" i="9"/>
  <c r="M237" i="9"/>
  <c r="L237" i="9"/>
  <c r="F237" i="9" s="1"/>
  <c r="E237" i="9"/>
  <c r="M236" i="9"/>
  <c r="L236" i="9"/>
  <c r="F236" i="9" s="1"/>
  <c r="B236" i="9" s="1"/>
  <c r="E236" i="9"/>
  <c r="M235" i="9"/>
  <c r="L235" i="9"/>
  <c r="E235" i="9"/>
  <c r="M234" i="9"/>
  <c r="L234" i="9"/>
  <c r="F234" i="9"/>
  <c r="E234" i="9"/>
  <c r="B234" i="9" s="1"/>
  <c r="M233" i="9"/>
  <c r="L233" i="9"/>
  <c r="F233" i="9"/>
  <c r="E233" i="9"/>
  <c r="M232" i="9"/>
  <c r="L232" i="9"/>
  <c r="F232" i="9"/>
  <c r="B232" i="9" s="1"/>
  <c r="E232" i="9"/>
  <c r="M231" i="9"/>
  <c r="L231" i="9"/>
  <c r="F231" i="9" s="1"/>
  <c r="E231" i="9"/>
  <c r="M230" i="9"/>
  <c r="F230" i="9" s="1"/>
  <c r="B230" i="9" s="1"/>
  <c r="L230" i="9"/>
  <c r="E230" i="9"/>
  <c r="M229" i="9"/>
  <c r="L229" i="9"/>
  <c r="F229" i="9" s="1"/>
  <c r="E229" i="9"/>
  <c r="M228" i="9"/>
  <c r="L228" i="9"/>
  <c r="E228" i="9"/>
  <c r="M227" i="9"/>
  <c r="L227" i="9"/>
  <c r="E227" i="9"/>
  <c r="M226" i="9"/>
  <c r="L226" i="9"/>
  <c r="F226" i="9"/>
  <c r="E226" i="9"/>
  <c r="B226" i="9" s="1"/>
  <c r="M225" i="9"/>
  <c r="L225" i="9"/>
  <c r="F225" i="9"/>
  <c r="E225" i="9"/>
  <c r="M224" i="9"/>
  <c r="L224" i="9"/>
  <c r="F224" i="9"/>
  <c r="B224" i="9" s="1"/>
  <c r="E224" i="9"/>
  <c r="M223" i="9"/>
  <c r="L223" i="9"/>
  <c r="F223" i="9" s="1"/>
  <c r="E223" i="9"/>
  <c r="M222" i="9"/>
  <c r="L222" i="9"/>
  <c r="E222" i="9"/>
  <c r="M221" i="9"/>
  <c r="L221" i="9"/>
  <c r="F221" i="9" s="1"/>
  <c r="E221" i="9"/>
  <c r="M220" i="9"/>
  <c r="L220" i="9"/>
  <c r="E220" i="9"/>
  <c r="M219" i="9"/>
  <c r="L219" i="9"/>
  <c r="E219" i="9"/>
  <c r="M218" i="9"/>
  <c r="L218" i="9"/>
  <c r="F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E159" i="9" s="1"/>
  <c r="B159" i="9" s="1"/>
  <c r="F159" i="9"/>
  <c r="H158" i="9"/>
  <c r="G158" i="9"/>
  <c r="E158" i="9" s="1"/>
  <c r="B158" i="9" s="1"/>
  <c r="F158" i="9"/>
  <c r="H157" i="9"/>
  <c r="G157" i="9"/>
  <c r="E157" i="9" s="1"/>
  <c r="B157" i="9" s="1"/>
  <c r="F157" i="9"/>
  <c r="H156" i="9"/>
  <c r="E156" i="9" s="1"/>
  <c r="G156" i="9"/>
  <c r="F156" i="9"/>
  <c r="B156" i="9"/>
  <c r="H155" i="9"/>
  <c r="G155" i="9"/>
  <c r="E155" i="9" s="1"/>
  <c r="B155" i="9" s="1"/>
  <c r="F155" i="9"/>
  <c r="H154" i="9"/>
  <c r="G154" i="9"/>
  <c r="E154" i="9" s="1"/>
  <c r="B154" i="9" s="1"/>
  <c r="F154" i="9"/>
  <c r="H153" i="9"/>
  <c r="G153" i="9"/>
  <c r="E153" i="9" s="1"/>
  <c r="B153" i="9" s="1"/>
  <c r="F153" i="9"/>
  <c r="H152" i="9"/>
  <c r="E152" i="9" s="1"/>
  <c r="G152" i="9"/>
  <c r="F152" i="9"/>
  <c r="B152" i="9"/>
  <c r="H151" i="9"/>
  <c r="G151" i="9"/>
  <c r="E151" i="9" s="1"/>
  <c r="B151" i="9" s="1"/>
  <c r="F151" i="9"/>
  <c r="H150" i="9"/>
  <c r="G150" i="9"/>
  <c r="E150" i="9" s="1"/>
  <c r="B150" i="9" s="1"/>
  <c r="F150" i="9"/>
  <c r="H149" i="9"/>
  <c r="G149" i="9"/>
  <c r="E149" i="9" s="1"/>
  <c r="B149" i="9" s="1"/>
  <c r="F149" i="9"/>
  <c r="H148" i="9"/>
  <c r="E148" i="9" s="1"/>
  <c r="G148" i="9"/>
  <c r="F148" i="9"/>
  <c r="B148" i="9"/>
  <c r="H147" i="9"/>
  <c r="G147" i="9"/>
  <c r="E147" i="9" s="1"/>
  <c r="B147" i="9" s="1"/>
  <c r="F147" i="9"/>
  <c r="H146" i="9"/>
  <c r="G146" i="9"/>
  <c r="E146" i="9" s="1"/>
  <c r="B146" i="9" s="1"/>
  <c r="F146" i="9"/>
  <c r="H145" i="9"/>
  <c r="G145" i="9"/>
  <c r="E145" i="9" s="1"/>
  <c r="B145" i="9" s="1"/>
  <c r="F145" i="9"/>
  <c r="H144" i="9"/>
  <c r="G144" i="9"/>
  <c r="F144" i="9"/>
  <c r="F143" i="9"/>
  <c r="H142" i="9"/>
  <c r="G142" i="9"/>
  <c r="F142" i="9"/>
  <c r="H141" i="9"/>
  <c r="G141" i="9"/>
  <c r="E141" i="9" s="1"/>
  <c r="B141" i="9" s="1"/>
  <c r="F141" i="9"/>
  <c r="H140" i="9"/>
  <c r="E140" i="9" s="1"/>
  <c r="G140" i="9"/>
  <c r="F140" i="9"/>
  <c r="H139" i="9"/>
  <c r="G139" i="9"/>
  <c r="E139" i="9" s="1"/>
  <c r="B139" i="9" s="1"/>
  <c r="F139" i="9"/>
  <c r="H138" i="9"/>
  <c r="G138" i="9"/>
  <c r="F138" i="9"/>
  <c r="H137" i="9"/>
  <c r="G137" i="9"/>
  <c r="E137" i="9" s="1"/>
  <c r="B137" i="9" s="1"/>
  <c r="F137" i="9"/>
  <c r="H136" i="9"/>
  <c r="E136" i="9" s="1"/>
  <c r="G136" i="9"/>
  <c r="F136" i="9"/>
  <c r="H135" i="9"/>
  <c r="G135" i="9"/>
  <c r="E135" i="9" s="1"/>
  <c r="B135" i="9" s="1"/>
  <c r="F135" i="9"/>
  <c r="H134" i="9"/>
  <c r="G134" i="9"/>
  <c r="F134" i="9"/>
  <c r="H133" i="9"/>
  <c r="G133" i="9"/>
  <c r="E133" i="9" s="1"/>
  <c r="B133" i="9" s="1"/>
  <c r="F133" i="9"/>
  <c r="H132" i="9"/>
  <c r="E132" i="9" s="1"/>
  <c r="G132" i="9"/>
  <c r="F132" i="9"/>
  <c r="H131" i="9"/>
  <c r="G131" i="9"/>
  <c r="E131" i="9" s="1"/>
  <c r="B131" i="9" s="1"/>
  <c r="F131" i="9"/>
  <c r="H130" i="9"/>
  <c r="G130" i="9"/>
  <c r="F130" i="9"/>
  <c r="H129" i="9"/>
  <c r="G129" i="9"/>
  <c r="E129" i="9" s="1"/>
  <c r="B129" i="9" s="1"/>
  <c r="F129" i="9"/>
  <c r="H128" i="9"/>
  <c r="E128" i="9" s="1"/>
  <c r="G128" i="9"/>
  <c r="F128" i="9"/>
  <c r="H127" i="9"/>
  <c r="G127" i="9"/>
  <c r="E127" i="9" s="1"/>
  <c r="B127" i="9" s="1"/>
  <c r="F127" i="9"/>
  <c r="H126" i="9"/>
  <c r="G126" i="9"/>
  <c r="F126" i="9"/>
  <c r="H125" i="9"/>
  <c r="G125" i="9"/>
  <c r="E125" i="9" s="1"/>
  <c r="B125" i="9" s="1"/>
  <c r="F125" i="9"/>
  <c r="H124" i="9"/>
  <c r="E124" i="9" s="1"/>
  <c r="G124" i="9"/>
  <c r="F124" i="9"/>
  <c r="H123" i="9"/>
  <c r="G123" i="9"/>
  <c r="E123" i="9" s="1"/>
  <c r="B123" i="9" s="1"/>
  <c r="F123" i="9"/>
  <c r="H122" i="9"/>
  <c r="G122" i="9"/>
  <c r="F122" i="9"/>
  <c r="H121" i="9"/>
  <c r="G121" i="9"/>
  <c r="E121" i="9" s="1"/>
  <c r="B121" i="9" s="1"/>
  <c r="F121" i="9"/>
  <c r="H120" i="9"/>
  <c r="E120" i="9" s="1"/>
  <c r="G120" i="9"/>
  <c r="F120" i="9"/>
  <c r="H119" i="9"/>
  <c r="G119" i="9"/>
  <c r="E119" i="9" s="1"/>
  <c r="B119" i="9" s="1"/>
  <c r="F119" i="9"/>
  <c r="H118" i="9"/>
  <c r="G118" i="9"/>
  <c r="F118" i="9"/>
  <c r="H117" i="9"/>
  <c r="G117" i="9"/>
  <c r="E117" i="9" s="1"/>
  <c r="B117" i="9" s="1"/>
  <c r="F117" i="9"/>
  <c r="H116" i="9"/>
  <c r="E116" i="9" s="1"/>
  <c r="G116" i="9"/>
  <c r="F116" i="9"/>
  <c r="H115" i="9"/>
  <c r="G115" i="9"/>
  <c r="E115" i="9" s="1"/>
  <c r="B115" i="9" s="1"/>
  <c r="F115" i="9"/>
  <c r="H114" i="9"/>
  <c r="G114" i="9"/>
  <c r="F114" i="9"/>
  <c r="H113" i="9"/>
  <c r="G113" i="9"/>
  <c r="E113" i="9" s="1"/>
  <c r="B113" i="9" s="1"/>
  <c r="F113" i="9"/>
  <c r="H112" i="9"/>
  <c r="E112" i="9" s="1"/>
  <c r="B112" i="9" s="1"/>
  <c r="G112" i="9"/>
  <c r="F112" i="9"/>
  <c r="H111" i="9"/>
  <c r="G111" i="9"/>
  <c r="E111" i="9" s="1"/>
  <c r="B111" i="9" s="1"/>
  <c r="F111" i="9"/>
  <c r="H110" i="9"/>
  <c r="G110" i="9"/>
  <c r="F110" i="9"/>
  <c r="H109" i="9"/>
  <c r="G109" i="9"/>
  <c r="E109" i="9" s="1"/>
  <c r="B109" i="9" s="1"/>
  <c r="F109" i="9"/>
  <c r="H108" i="9"/>
  <c r="G108" i="9"/>
  <c r="F108" i="9"/>
  <c r="H107" i="9"/>
  <c r="G107" i="9"/>
  <c r="E107" i="9" s="1"/>
  <c r="B107" i="9" s="1"/>
  <c r="F107" i="9"/>
  <c r="H106" i="9"/>
  <c r="G106" i="9"/>
  <c r="F106" i="9"/>
  <c r="H105" i="9"/>
  <c r="G105" i="9"/>
  <c r="E105" i="9" s="1"/>
  <c r="B105" i="9" s="1"/>
  <c r="F105" i="9"/>
  <c r="H104" i="9"/>
  <c r="E104" i="9" s="1"/>
  <c r="B104" i="9" s="1"/>
  <c r="G104" i="9"/>
  <c r="F104" i="9"/>
  <c r="H103" i="9"/>
  <c r="G103" i="9"/>
  <c r="E103" i="9" s="1"/>
  <c r="B103" i="9" s="1"/>
  <c r="F103" i="9"/>
  <c r="H102" i="9"/>
  <c r="G102" i="9"/>
  <c r="F102" i="9"/>
  <c r="H101" i="9"/>
  <c r="G101" i="9"/>
  <c r="E101" i="9" s="1"/>
  <c r="B101" i="9" s="1"/>
  <c r="F101" i="9"/>
  <c r="H100" i="9"/>
  <c r="E100" i="9" s="1"/>
  <c r="B100" i="9" s="1"/>
  <c r="G100" i="9"/>
  <c r="F100" i="9"/>
  <c r="H99" i="9"/>
  <c r="G99" i="9"/>
  <c r="E99" i="9" s="1"/>
  <c r="B99" i="9" s="1"/>
  <c r="F99" i="9"/>
  <c r="H98" i="9"/>
  <c r="G98" i="9"/>
  <c r="F98" i="9"/>
  <c r="H97" i="9"/>
  <c r="G97" i="9"/>
  <c r="E97" i="9" s="1"/>
  <c r="B97" i="9" s="1"/>
  <c r="F97" i="9"/>
  <c r="H96" i="9"/>
  <c r="E96" i="9" s="1"/>
  <c r="B96" i="9" s="1"/>
  <c r="G96" i="9"/>
  <c r="F96" i="9"/>
  <c r="H95" i="9"/>
  <c r="G95" i="9"/>
  <c r="E95" i="9" s="1"/>
  <c r="F95" i="9"/>
  <c r="H94" i="9"/>
  <c r="G94" i="9"/>
  <c r="F94" i="9"/>
  <c r="H93" i="9"/>
  <c r="G93" i="9"/>
  <c r="F93" i="9"/>
  <c r="H92" i="9"/>
  <c r="E92" i="9" s="1"/>
  <c r="B92" i="9" s="1"/>
  <c r="G92" i="9"/>
  <c r="F92" i="9"/>
  <c r="H91" i="9"/>
  <c r="G91" i="9"/>
  <c r="F91" i="9"/>
  <c r="E91" i="9"/>
  <c r="B91" i="9" s="1"/>
  <c r="H90" i="9"/>
  <c r="G90" i="9"/>
  <c r="F90" i="9"/>
  <c r="H89" i="9"/>
  <c r="G89" i="9"/>
  <c r="F89" i="9"/>
  <c r="E89" i="9"/>
  <c r="B89" i="9" s="1"/>
  <c r="H88" i="9"/>
  <c r="G88" i="9"/>
  <c r="F88" i="9"/>
  <c r="E88" i="9"/>
  <c r="H87" i="9"/>
  <c r="G87" i="9"/>
  <c r="E87" i="9" s="1"/>
  <c r="F87" i="9"/>
  <c r="H86" i="9"/>
  <c r="G86" i="9"/>
  <c r="F86" i="9"/>
  <c r="H85" i="9"/>
  <c r="G85" i="9"/>
  <c r="F85" i="9"/>
  <c r="E85" i="9"/>
  <c r="B85" i="9" s="1"/>
  <c r="H84" i="9"/>
  <c r="G84" i="9"/>
  <c r="F84" i="9"/>
  <c r="E84" i="9"/>
  <c r="B84" i="9" s="1"/>
  <c r="H83" i="9"/>
  <c r="G83" i="9"/>
  <c r="E83" i="9" s="1"/>
  <c r="B83" i="9" s="1"/>
  <c r="F83" i="9"/>
  <c r="H82" i="9"/>
  <c r="G82" i="9"/>
  <c r="E82" i="9" s="1"/>
  <c r="B82" i="9" s="1"/>
  <c r="F82" i="9"/>
  <c r="H81" i="9"/>
  <c r="G81" i="9"/>
  <c r="E81" i="9" s="1"/>
  <c r="B81" i="9" s="1"/>
  <c r="F81" i="9"/>
  <c r="H80" i="9"/>
  <c r="E80" i="9" s="1"/>
  <c r="B80" i="9" s="1"/>
  <c r="G80" i="9"/>
  <c r="F80" i="9"/>
  <c r="H79" i="9"/>
  <c r="G79" i="9"/>
  <c r="F79" i="9"/>
  <c r="E79" i="9"/>
  <c r="B79" i="9" s="1"/>
  <c r="H78" i="9"/>
  <c r="G78" i="9"/>
  <c r="F78" i="9"/>
  <c r="H77" i="9"/>
  <c r="G77" i="9"/>
  <c r="F77" i="9"/>
  <c r="E77" i="9"/>
  <c r="B77" i="9" s="1"/>
  <c r="H76" i="9"/>
  <c r="G76" i="9"/>
  <c r="F76" i="9"/>
  <c r="E76" i="9"/>
  <c r="B76" i="9" s="1"/>
  <c r="H75" i="9"/>
  <c r="G75" i="9"/>
  <c r="E75" i="9" s="1"/>
  <c r="B75" i="9" s="1"/>
  <c r="F75" i="9"/>
  <c r="H74" i="9"/>
  <c r="G74" i="9"/>
  <c r="E74" i="9" s="1"/>
  <c r="B74" i="9" s="1"/>
  <c r="F74" i="9"/>
  <c r="H73" i="9"/>
  <c r="G73" i="9"/>
  <c r="E73" i="9" s="1"/>
  <c r="B73" i="9" s="1"/>
  <c r="F73" i="9"/>
  <c r="H72" i="9"/>
  <c r="E72" i="9" s="1"/>
  <c r="B72" i="9" s="1"/>
  <c r="G72" i="9"/>
  <c r="F72" i="9"/>
  <c r="H71" i="9"/>
  <c r="G71" i="9"/>
  <c r="F71" i="9"/>
  <c r="E71" i="9"/>
  <c r="B71" i="9" s="1"/>
  <c r="H70" i="9"/>
  <c r="G70" i="9"/>
  <c r="F70" i="9"/>
  <c r="H69" i="9"/>
  <c r="G69" i="9"/>
  <c r="F69" i="9"/>
  <c r="E69" i="9"/>
  <c r="B69" i="9" s="1"/>
  <c r="H68" i="9"/>
  <c r="G68" i="9"/>
  <c r="F68" i="9"/>
  <c r="E68" i="9"/>
  <c r="B68" i="9" s="1"/>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F62" i="9"/>
  <c r="H61" i="9"/>
  <c r="G61" i="9"/>
  <c r="F61" i="9"/>
  <c r="E61" i="9"/>
  <c r="B61" i="9" s="1"/>
  <c r="H60" i="9"/>
  <c r="G60" i="9"/>
  <c r="F60" i="9"/>
  <c r="E60" i="9"/>
  <c r="B60" i="9" s="1"/>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E45" i="9" s="1"/>
  <c r="B45" i="9" s="1"/>
  <c r="F45" i="9"/>
  <c r="H44" i="9"/>
  <c r="G44" i="9"/>
  <c r="E44" i="9" s="1"/>
  <c r="B44" i="9" s="1"/>
  <c r="F44" i="9"/>
  <c r="H43" i="9"/>
  <c r="G43" i="9"/>
  <c r="E43" i="9" s="1"/>
  <c r="B43" i="9" s="1"/>
  <c r="F43" i="9"/>
  <c r="H42" i="9"/>
  <c r="G42" i="9"/>
  <c r="F42" i="9"/>
  <c r="H41" i="9"/>
  <c r="G41" i="9"/>
  <c r="E41" i="9" s="1"/>
  <c r="B41" i="9" s="1"/>
  <c r="F41" i="9"/>
  <c r="H40" i="9"/>
  <c r="G40" i="9"/>
  <c r="E40" i="9" s="1"/>
  <c r="B40" i="9" s="1"/>
  <c r="F40" i="9"/>
  <c r="H39" i="9"/>
  <c r="G39" i="9"/>
  <c r="E39" i="9" s="1"/>
  <c r="B39" i="9" s="1"/>
  <c r="F39" i="9"/>
  <c r="H38" i="9"/>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E29" i="9" s="1"/>
  <c r="B29" i="9" s="1"/>
  <c r="F29" i="9"/>
  <c r="H28" i="9"/>
  <c r="G28" i="9"/>
  <c r="E28" i="9" s="1"/>
  <c r="B28" i="9" s="1"/>
  <c r="F28" i="9"/>
  <c r="H27" i="9"/>
  <c r="G27" i="9"/>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I3" i="9"/>
  <c r="H3" i="9"/>
  <c r="G3" i="9"/>
  <c r="D101" i="8"/>
  <c r="I36" i="3" s="1"/>
  <c r="D95" i="8"/>
  <c r="D90" i="8"/>
  <c r="D85" i="8"/>
  <c r="D80" i="8"/>
  <c r="D75" i="8"/>
  <c r="D70" i="8"/>
  <c r="D65" i="8"/>
  <c r="D60" i="8"/>
  <c r="D55" i="8"/>
  <c r="D49" i="8" s="1"/>
  <c r="D43" i="8" s="1"/>
  <c r="D50" i="8"/>
  <c r="D44" i="8"/>
  <c r="D36" i="8"/>
  <c r="D26" i="8"/>
  <c r="D24" i="8"/>
  <c r="D18" i="8"/>
  <c r="D8" i="8"/>
  <c r="D6" i="8" s="1"/>
  <c r="C1481" i="1" s="1"/>
  <c r="E44" i="7"/>
  <c r="D44" i="7"/>
  <c r="E39" i="7"/>
  <c r="D39" i="7"/>
  <c r="D38" i="7" s="1"/>
  <c r="E38" i="7"/>
  <c r="E30" i="7"/>
  <c r="D30" i="7"/>
  <c r="E23" i="7"/>
  <c r="E22" i="7" s="1"/>
  <c r="D23" i="7"/>
  <c r="D22" i="7"/>
  <c r="E14" i="7"/>
  <c r="D14" i="7"/>
  <c r="E7" i="7"/>
  <c r="D7" i="7"/>
  <c r="D6" i="7" s="1"/>
  <c r="D5" i="7" s="1"/>
  <c r="G316" i="9" s="1"/>
  <c r="E316" i="9" s="1"/>
  <c r="E6" i="7"/>
  <c r="E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E114" i="6" s="1"/>
  <c r="D118" i="6"/>
  <c r="C1412" i="1" s="1"/>
  <c r="F117" i="6"/>
  <c r="F116"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49" i="5"/>
  <c r="F248" i="5"/>
  <c r="F247" i="5"/>
  <c r="E246" i="5"/>
  <c r="D246" i="5"/>
  <c r="C1223" i="1" s="1"/>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D180" i="5"/>
  <c r="F179" i="5"/>
  <c r="F178" i="5"/>
  <c r="E177" i="5"/>
  <c r="D1154" i="1" s="1"/>
  <c r="F173" i="5"/>
  <c r="F172" i="5"/>
  <c r="F171" i="5"/>
  <c r="E170" i="5"/>
  <c r="F170" i="5" s="1"/>
  <c r="D170" i="5"/>
  <c r="F169" i="5"/>
  <c r="F168" i="5"/>
  <c r="F167" i="5"/>
  <c r="F166" i="5"/>
  <c r="F165"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F145" i="5"/>
  <c r="F144" i="5"/>
  <c r="F143" i="5"/>
  <c r="F142" i="5"/>
  <c r="E142" i="5"/>
  <c r="D142" i="5"/>
  <c r="F141" i="5"/>
  <c r="F140" i="5"/>
  <c r="F139" i="5"/>
  <c r="F138" i="5"/>
  <c r="F137" i="5"/>
  <c r="F136" i="5"/>
  <c r="E135" i="5"/>
  <c r="D135" i="5"/>
  <c r="C1113" i="1" s="1"/>
  <c r="E134" i="5"/>
  <c r="F133" i="5"/>
  <c r="F132" i="5"/>
  <c r="F131" i="5"/>
  <c r="F130" i="5"/>
  <c r="F129" i="5"/>
  <c r="F128" i="5"/>
  <c r="F127" i="5"/>
  <c r="E126" i="5"/>
  <c r="D126" i="5"/>
  <c r="F126" i="5" s="1"/>
  <c r="F125" i="5"/>
  <c r="F124" i="5"/>
  <c r="F123" i="5"/>
  <c r="F122" i="5"/>
  <c r="F121" i="5"/>
  <c r="F120" i="5"/>
  <c r="E119" i="5"/>
  <c r="E118" i="5" s="1"/>
  <c r="D119" i="5"/>
  <c r="C1097"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D79" i="5"/>
  <c r="F79" i="5" s="1"/>
  <c r="E78" i="5"/>
  <c r="F77" i="5"/>
  <c r="F76" i="5"/>
  <c r="F75" i="5"/>
  <c r="F74" i="5"/>
  <c r="F73" i="5"/>
  <c r="F72" i="5"/>
  <c r="F71" i="5"/>
  <c r="E70" i="5"/>
  <c r="D70" i="5"/>
  <c r="F70" i="5" s="1"/>
  <c r="E69" i="5"/>
  <c r="F67" i="5"/>
  <c r="F66" i="5"/>
  <c r="F65" i="5"/>
  <c r="F64" i="5"/>
  <c r="E63" i="5"/>
  <c r="D63" i="5"/>
  <c r="F63" i="5" s="1"/>
  <c r="F62" i="5"/>
  <c r="F61" i="5"/>
  <c r="F60" i="5"/>
  <c r="F59" i="5"/>
  <c r="F58" i="5"/>
  <c r="F57" i="5"/>
  <c r="E56" i="5"/>
  <c r="F56" i="5" s="1"/>
  <c r="D56" i="5"/>
  <c r="C1034" i="1"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E13" i="5"/>
  <c r="D13" i="5"/>
  <c r="C991" i="1"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D612" i="4"/>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D418" i="4"/>
  <c r="F418" i="4" s="1"/>
  <c r="E417" i="4"/>
  <c r="D417" i="4"/>
  <c r="C412" i="1" s="1"/>
  <c r="E416" i="4"/>
  <c r="D416" i="4"/>
  <c r="C411" i="1" s="1"/>
  <c r="F411" i="4"/>
  <c r="F410" i="4"/>
  <c r="F409" i="4"/>
  <c r="F406" i="4"/>
  <c r="F405" i="4"/>
  <c r="F404" i="4"/>
  <c r="F403" i="4"/>
  <c r="E402" i="4"/>
  <c r="D402" i="4"/>
  <c r="F401" i="4"/>
  <c r="E400" i="4"/>
  <c r="D400" i="4"/>
  <c r="F400" i="4" s="1"/>
  <c r="F399" i="4"/>
  <c r="F398" i="4"/>
  <c r="E397" i="4"/>
  <c r="D397" i="4"/>
  <c r="C392" i="1"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E363" i="4" s="1"/>
  <c r="D358" i="1" s="1"/>
  <c r="D364" i="4"/>
  <c r="F364" i="4" s="1"/>
  <c r="F362" i="4"/>
  <c r="F361" i="4"/>
  <c r="F360" i="4"/>
  <c r="F359" i="4"/>
  <c r="F358" i="4"/>
  <c r="F357" i="4"/>
  <c r="E356" i="4"/>
  <c r="E351" i="4" s="1"/>
  <c r="D356" i="4"/>
  <c r="D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E299" i="4" s="1"/>
  <c r="E298"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D164" i="4"/>
  <c r="E163" i="4"/>
  <c r="F162" i="4"/>
  <c r="F161" i="4"/>
  <c r="F160" i="4"/>
  <c r="F159" i="4"/>
  <c r="E159" i="4"/>
  <c r="D159" i="4"/>
  <c r="F158" i="4"/>
  <c r="F157" i="4"/>
  <c r="F156" i="4"/>
  <c r="F155" i="4"/>
  <c r="F154" i="4"/>
  <c r="F153" i="4"/>
  <c r="E153" i="4"/>
  <c r="D153" i="4"/>
  <c r="E152" i="4"/>
  <c r="D152" i="4"/>
  <c r="C148" i="1" s="1"/>
  <c r="F150" i="4"/>
  <c r="F149" i="4"/>
  <c r="F148" i="4"/>
  <c r="F147" i="4"/>
  <c r="F146" i="4"/>
  <c r="F145" i="4"/>
  <c r="F144" i="4"/>
  <c r="F143" i="4"/>
  <c r="F142" i="4"/>
  <c r="F141" i="4"/>
  <c r="F140" i="4"/>
  <c r="E140" i="4"/>
  <c r="D140" i="4"/>
  <c r="E139" i="4"/>
  <c r="D139" i="4"/>
  <c r="F139" i="4" s="1"/>
  <c r="F138" i="4"/>
  <c r="F137" i="4"/>
  <c r="F136" i="4"/>
  <c r="F135" i="4"/>
  <c r="E134" i="4"/>
  <c r="D134" i="4"/>
  <c r="F134" i="4" s="1"/>
  <c r="E133" i="4"/>
  <c r="F132" i="4"/>
  <c r="F131" i="4"/>
  <c r="F130" i="4"/>
  <c r="F129" i="4"/>
  <c r="F128" i="4"/>
  <c r="E128" i="4"/>
  <c r="D128" i="4"/>
  <c r="F127" i="4"/>
  <c r="F126" i="4"/>
  <c r="F125" i="4"/>
  <c r="E125" i="4"/>
  <c r="D125" i="4"/>
  <c r="E124"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F44" i="4"/>
  <c r="E44" i="4"/>
  <c r="D44" i="4"/>
  <c r="F43" i="4"/>
  <c r="F42" i="4"/>
  <c r="F41" i="4"/>
  <c r="E40" i="4"/>
  <c r="D40" i="4"/>
  <c r="D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3" i="1" s="1"/>
  <c r="D8" i="4"/>
  <c r="G36" i="3"/>
  <c r="B36" i="3"/>
  <c r="I35"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G1577" i="1"/>
  <c r="C1577" i="1"/>
  <c r="G1575" i="1"/>
  <c r="C1575" i="1"/>
  <c r="H1575" i="1" s="1"/>
  <c r="C1574" i="1"/>
  <c r="H1573" i="1"/>
  <c r="G1573" i="1"/>
  <c r="C1573" i="1"/>
  <c r="H1572" i="1"/>
  <c r="G1572" i="1"/>
  <c r="C1572" i="1"/>
  <c r="G1571" i="1"/>
  <c r="C1571" i="1"/>
  <c r="H1571" i="1" s="1"/>
  <c r="C1570" i="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H1524" i="1"/>
  <c r="G1524" i="1"/>
  <c r="C1524" i="1"/>
  <c r="G1523" i="1"/>
  <c r="C1523" i="1"/>
  <c r="H1523" i="1" s="1"/>
  <c r="C1522" i="1"/>
  <c r="H1521" i="1"/>
  <c r="G1521" i="1"/>
  <c r="C1521" i="1"/>
  <c r="H1520" i="1"/>
  <c r="G1520" i="1"/>
  <c r="C1520" i="1"/>
  <c r="G1519" i="1"/>
  <c r="C1519" i="1"/>
  <c r="H1519" i="1" s="1"/>
  <c r="C1518" i="1"/>
  <c r="H1516" i="1"/>
  <c r="G1516" i="1"/>
  <c r="C1516" i="1"/>
  <c r="G1515" i="1"/>
  <c r="C1515" i="1"/>
  <c r="H1515" i="1" s="1"/>
  <c r="C1514" i="1"/>
  <c r="H1513" i="1"/>
  <c r="G1513" i="1"/>
  <c r="C1513" i="1"/>
  <c r="H1512" i="1"/>
  <c r="G1512" i="1"/>
  <c r="C1512" i="1"/>
  <c r="G1511" i="1"/>
  <c r="C1511" i="1"/>
  <c r="H1511" i="1" s="1"/>
  <c r="C1510" i="1"/>
  <c r="H1509" i="1"/>
  <c r="G1509" i="1"/>
  <c r="C1509" i="1"/>
  <c r="H1508" i="1"/>
  <c r="G1508" i="1"/>
  <c r="C1508" i="1"/>
  <c r="G1507" i="1"/>
  <c r="C1507" i="1"/>
  <c r="H1507" i="1" s="1"/>
  <c r="C1506" i="1"/>
  <c r="H1505" i="1"/>
  <c r="G1505" i="1"/>
  <c r="C1505" i="1"/>
  <c r="H1504" i="1"/>
  <c r="G1504" i="1"/>
  <c r="C1504" i="1"/>
  <c r="G1503" i="1"/>
  <c r="C1503" i="1"/>
  <c r="H1503" i="1" s="1"/>
  <c r="C1502" i="1"/>
  <c r="H1501" i="1"/>
  <c r="G1501" i="1"/>
  <c r="C1501" i="1"/>
  <c r="H1500" i="1"/>
  <c r="G1500" i="1"/>
  <c r="C1500" i="1"/>
  <c r="G1499" i="1"/>
  <c r="C1499" i="1"/>
  <c r="H1499" i="1" s="1"/>
  <c r="C1498" i="1"/>
  <c r="H1497" i="1"/>
  <c r="G1497" i="1"/>
  <c r="C1497" i="1"/>
  <c r="H1496" i="1"/>
  <c r="G1496" i="1"/>
  <c r="C1496" i="1"/>
  <c r="G1495" i="1"/>
  <c r="C1495" i="1"/>
  <c r="H1495" i="1" s="1"/>
  <c r="C1494" i="1"/>
  <c r="H1493" i="1"/>
  <c r="G1493" i="1"/>
  <c r="C1493" i="1"/>
  <c r="H1492" i="1"/>
  <c r="G1492" i="1"/>
  <c r="C1492" i="1"/>
  <c r="C1491" i="1"/>
  <c r="H1491" i="1" s="1"/>
  <c r="C1490" i="1"/>
  <c r="H1489" i="1"/>
  <c r="G1489" i="1"/>
  <c r="C1489" i="1"/>
  <c r="H1488" i="1"/>
  <c r="G1488" i="1"/>
  <c r="C1488" i="1"/>
  <c r="G1487" i="1"/>
  <c r="C1487" i="1"/>
  <c r="H1487" i="1" s="1"/>
  <c r="C1486" i="1"/>
  <c r="H1485" i="1"/>
  <c r="G1485" i="1"/>
  <c r="C1485" i="1"/>
  <c r="H1484" i="1"/>
  <c r="G1484" i="1"/>
  <c r="C1484" i="1"/>
  <c r="C1483" i="1"/>
  <c r="H1483" i="1" s="1"/>
  <c r="C1482" i="1"/>
  <c r="H1480" i="1"/>
  <c r="G1480" i="1"/>
  <c r="C1480" i="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I1473" i="1" s="1"/>
  <c r="D1473" i="1"/>
  <c r="J1473" i="1" s="1"/>
  <c r="C1473" i="1"/>
  <c r="H1473" i="1" s="1"/>
  <c r="D1472" i="1"/>
  <c r="C1472" i="1"/>
  <c r="G1471" i="1"/>
  <c r="D1471" i="1"/>
  <c r="J1471" i="1" s="1"/>
  <c r="C1471" i="1"/>
  <c r="H1471" i="1" s="1"/>
  <c r="G1470" i="1"/>
  <c r="D1470" i="1"/>
  <c r="C1470" i="1"/>
  <c r="H1470" i="1" s="1"/>
  <c r="G1469" i="1"/>
  <c r="D1469" i="1"/>
  <c r="C1469" i="1"/>
  <c r="H1469" i="1" s="1"/>
  <c r="D1468" i="1"/>
  <c r="C1468" i="1"/>
  <c r="G1467" i="1"/>
  <c r="D1467" i="1"/>
  <c r="J1467" i="1" s="1"/>
  <c r="C1467" i="1"/>
  <c r="H1467" i="1" s="1"/>
  <c r="D1466" i="1"/>
  <c r="C1466" i="1"/>
  <c r="G1465" i="1"/>
  <c r="I1465" i="1" s="1"/>
  <c r="D1465" i="1"/>
  <c r="J1465" i="1" s="1"/>
  <c r="C1465" i="1"/>
  <c r="H1465" i="1" s="1"/>
  <c r="D1464" i="1"/>
  <c r="C1464" i="1"/>
  <c r="G1463" i="1"/>
  <c r="D1463" i="1"/>
  <c r="J1463" i="1" s="1"/>
  <c r="C1463" i="1"/>
  <c r="H1463" i="1" s="1"/>
  <c r="D1462" i="1"/>
  <c r="C1462" i="1"/>
  <c r="D1461" i="1"/>
  <c r="C1461" i="1"/>
  <c r="G1460" i="1"/>
  <c r="D1460" i="1"/>
  <c r="J1460" i="1" s="1"/>
  <c r="C1460" i="1"/>
  <c r="H1460" i="1" s="1"/>
  <c r="D1459" i="1"/>
  <c r="C1459" i="1"/>
  <c r="G1458" i="1"/>
  <c r="I1458" i="1" s="1"/>
  <c r="D1458" i="1"/>
  <c r="J1458" i="1" s="1"/>
  <c r="C1458" i="1"/>
  <c r="H1458" i="1" s="1"/>
  <c r="D1457" i="1"/>
  <c r="C1457" i="1"/>
  <c r="G1456" i="1"/>
  <c r="D1456" i="1"/>
  <c r="J1456" i="1" s="1"/>
  <c r="C1456" i="1"/>
  <c r="H1456" i="1" s="1"/>
  <c r="D1455" i="1"/>
  <c r="C1455" i="1"/>
  <c r="D1454" i="1"/>
  <c r="C1454" i="1"/>
  <c r="D1453" i="1"/>
  <c r="C1453" i="1"/>
  <c r="G1452" i="1"/>
  <c r="I1452" i="1" s="1"/>
  <c r="D1452" i="1"/>
  <c r="J1452" i="1" s="1"/>
  <c r="C1452" i="1"/>
  <c r="H1452" i="1" s="1"/>
  <c r="D1451" i="1"/>
  <c r="C1451" i="1"/>
  <c r="G1450" i="1"/>
  <c r="D1450" i="1"/>
  <c r="J1450" i="1" s="1"/>
  <c r="C1450" i="1"/>
  <c r="H1450" i="1" s="1"/>
  <c r="D1449" i="1"/>
  <c r="C1449" i="1"/>
  <c r="G1448" i="1"/>
  <c r="I1448" i="1" s="1"/>
  <c r="D1448" i="1"/>
  <c r="J1448" i="1" s="1"/>
  <c r="C1448" i="1"/>
  <c r="H1448" i="1" s="1"/>
  <c r="D1447" i="1"/>
  <c r="C1447" i="1"/>
  <c r="G1446" i="1"/>
  <c r="D1446" i="1"/>
  <c r="J1446" i="1" s="1"/>
  <c r="C1446" i="1"/>
  <c r="H1446" i="1" s="1"/>
  <c r="H1445" i="1"/>
  <c r="G1445" i="1"/>
  <c r="D1445" i="1"/>
  <c r="C1445" i="1"/>
  <c r="J1445" i="1" s="1"/>
  <c r="D1444" i="1"/>
  <c r="J1444" i="1" s="1"/>
  <c r="C1444" i="1"/>
  <c r="H1443" i="1"/>
  <c r="G1443" i="1"/>
  <c r="D1443" i="1"/>
  <c r="J1443" i="1" s="1"/>
  <c r="C1443" i="1"/>
  <c r="J1442" i="1"/>
  <c r="D1442" i="1"/>
  <c r="C1442" i="1"/>
  <c r="H1442" i="1" s="1"/>
  <c r="H1441" i="1"/>
  <c r="G1441" i="1"/>
  <c r="I1441" i="1" s="1"/>
  <c r="D1441" i="1"/>
  <c r="J1441" i="1" s="1"/>
  <c r="C1441" i="1"/>
  <c r="D1440" i="1"/>
  <c r="J1440" i="1" s="1"/>
  <c r="C1440" i="1"/>
  <c r="H1439" i="1"/>
  <c r="G1439" i="1"/>
  <c r="D1439" i="1"/>
  <c r="J1439" i="1" s="1"/>
  <c r="C1439" i="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D1414" i="1"/>
  <c r="H1414" i="1" s="1"/>
  <c r="C1414" i="1"/>
  <c r="H1413" i="1"/>
  <c r="G1413" i="1"/>
  <c r="D1413" i="1"/>
  <c r="C1413" i="1"/>
  <c r="H1411" i="1"/>
  <c r="D1411" i="1"/>
  <c r="C1411" i="1"/>
  <c r="G1411" i="1" s="1"/>
  <c r="H1410" i="1"/>
  <c r="D1410" i="1"/>
  <c r="C1410" i="1"/>
  <c r="G1410" i="1" s="1"/>
  <c r="H1409" i="1"/>
  <c r="D1409" i="1"/>
  <c r="C1409" i="1"/>
  <c r="G1409" i="1" s="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D1395" i="1"/>
  <c r="C1395" i="1"/>
  <c r="G1395" i="1" s="1"/>
  <c r="D1394" i="1"/>
  <c r="C1394" i="1"/>
  <c r="G1394" i="1" s="1"/>
  <c r="D1393" i="1"/>
  <c r="C1393" i="1"/>
  <c r="G1393" i="1" s="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C1383" i="1"/>
  <c r="G1383" i="1" s="1"/>
  <c r="H1382" i="1"/>
  <c r="G1382" i="1"/>
  <c r="D1382" i="1"/>
  <c r="C1382" i="1"/>
  <c r="H1381" i="1"/>
  <c r="G1381" i="1"/>
  <c r="D1381" i="1"/>
  <c r="C1381" i="1"/>
  <c r="H1380" i="1"/>
  <c r="G1380" i="1"/>
  <c r="D1380" i="1"/>
  <c r="C1380" i="1"/>
  <c r="H1379" i="1"/>
  <c r="G1379" i="1"/>
  <c r="D1379" i="1"/>
  <c r="C1379" i="1"/>
  <c r="H1378" i="1"/>
  <c r="D1378" i="1"/>
  <c r="C1378" i="1"/>
  <c r="G1378" i="1" s="1"/>
  <c r="H1377" i="1"/>
  <c r="G1377" i="1"/>
  <c r="D1377" i="1"/>
  <c r="C1377" i="1"/>
  <c r="H1376" i="1"/>
  <c r="D1376" i="1"/>
  <c r="C1376" i="1"/>
  <c r="G1376" i="1" s="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D1314" i="1"/>
  <c r="C1314" i="1"/>
  <c r="H1314" i="1" s="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G1278" i="1"/>
  <c r="D1278" i="1"/>
  <c r="H1278" i="1" s="1"/>
  <c r="C1278" i="1"/>
  <c r="H1277" i="1"/>
  <c r="G1277" i="1"/>
  <c r="D1277" i="1"/>
  <c r="C1277" i="1"/>
  <c r="D1276" i="1"/>
  <c r="C1276" i="1"/>
  <c r="H1276" i="1" s="1"/>
  <c r="D1275" i="1"/>
  <c r="C1275" i="1"/>
  <c r="H1275" i="1" s="1"/>
  <c r="D1274" i="1"/>
  <c r="C1274" i="1"/>
  <c r="H1274" i="1" s="1"/>
  <c r="H1273" i="1"/>
  <c r="D1273" i="1"/>
  <c r="C1273" i="1"/>
  <c r="G1273" i="1" s="1"/>
  <c r="H1272" i="1"/>
  <c r="D1272" i="1"/>
  <c r="C1272" i="1"/>
  <c r="G1272" i="1" s="1"/>
  <c r="H1271" i="1"/>
  <c r="D1271" i="1"/>
  <c r="C1271" i="1"/>
  <c r="G1271" i="1" s="1"/>
  <c r="H1270" i="1"/>
  <c r="D1270" i="1"/>
  <c r="C1270" i="1"/>
  <c r="G1270" i="1" s="1"/>
  <c r="H1269" i="1"/>
  <c r="G1269" i="1"/>
  <c r="D1269" i="1"/>
  <c r="C1269" i="1"/>
  <c r="D1268" i="1"/>
  <c r="C1268" i="1"/>
  <c r="H1268" i="1" s="1"/>
  <c r="D1267" i="1"/>
  <c r="C1267" i="1"/>
  <c r="H1267" i="1" s="1"/>
  <c r="D1266" i="1"/>
  <c r="C1266" i="1"/>
  <c r="H1266" i="1" s="1"/>
  <c r="D1265" i="1"/>
  <c r="C1265" i="1"/>
  <c r="H1265" i="1" s="1"/>
  <c r="D1264" i="1"/>
  <c r="C1264" i="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H1239" i="1"/>
  <c r="G1239" i="1"/>
  <c r="D1239" i="1"/>
  <c r="C1239" i="1"/>
  <c r="H1238" i="1"/>
  <c r="G1238" i="1"/>
  <c r="D1238" i="1"/>
  <c r="C1238" i="1"/>
  <c r="H1237" i="1"/>
  <c r="G1237" i="1"/>
  <c r="D1237" i="1"/>
  <c r="C1237" i="1"/>
  <c r="H1236" i="1"/>
  <c r="G1236" i="1"/>
  <c r="D1236" i="1"/>
  <c r="C1236" i="1"/>
  <c r="G1234" i="1"/>
  <c r="D1234" i="1"/>
  <c r="C1234" i="1"/>
  <c r="H1234" i="1" s="1"/>
  <c r="G1233" i="1"/>
  <c r="D1233" i="1"/>
  <c r="C1233" i="1"/>
  <c r="H1233" i="1" s="1"/>
  <c r="H1232" i="1"/>
  <c r="G1232" i="1"/>
  <c r="D1232" i="1"/>
  <c r="C1232" i="1"/>
  <c r="H1231" i="1"/>
  <c r="G1231" i="1"/>
  <c r="D1231" i="1"/>
  <c r="C1231" i="1"/>
  <c r="D1230" i="1"/>
  <c r="C1230" i="1"/>
  <c r="H1230" i="1" s="1"/>
  <c r="D1229" i="1"/>
  <c r="C1229" i="1"/>
  <c r="D1228" i="1"/>
  <c r="C1228" i="1"/>
  <c r="C1227" i="1"/>
  <c r="D1226" i="1"/>
  <c r="C1226" i="1"/>
  <c r="H1226" i="1" s="1"/>
  <c r="D1225" i="1"/>
  <c r="C1225" i="1"/>
  <c r="D1224" i="1"/>
  <c r="C1224" i="1"/>
  <c r="D1221" i="1"/>
  <c r="C1221" i="1"/>
  <c r="H1221" i="1" s="1"/>
  <c r="D1220" i="1"/>
  <c r="C1220" i="1"/>
  <c r="H1220" i="1" s="1"/>
  <c r="D1219" i="1"/>
  <c r="H1218" i="1"/>
  <c r="G1218" i="1"/>
  <c r="D1218" i="1"/>
  <c r="C1218" i="1"/>
  <c r="H1217" i="1"/>
  <c r="G1217" i="1"/>
  <c r="D1217" i="1"/>
  <c r="C1217" i="1"/>
  <c r="G1216" i="1"/>
  <c r="D1216" i="1"/>
  <c r="C1216" i="1"/>
  <c r="H1216"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D1195" i="1"/>
  <c r="C1195" i="1"/>
  <c r="G1195" i="1" s="1"/>
  <c r="H1194" i="1"/>
  <c r="D1194" i="1"/>
  <c r="C1194" i="1"/>
  <c r="G1194" i="1" s="1"/>
  <c r="H1193" i="1"/>
  <c r="D1193" i="1"/>
  <c r="C1193" i="1"/>
  <c r="G1193" i="1" s="1"/>
  <c r="H1192" i="1"/>
  <c r="D1192" i="1"/>
  <c r="C1192" i="1"/>
  <c r="G1192" i="1" s="1"/>
  <c r="H1191" i="1"/>
  <c r="D1191" i="1"/>
  <c r="C1191" i="1"/>
  <c r="G1191" i="1" s="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G1155" i="1"/>
  <c r="D1155" i="1"/>
  <c r="C1155" i="1"/>
  <c r="H1151" i="1"/>
  <c r="G1151" i="1"/>
  <c r="D1151" i="1"/>
  <c r="C1151" i="1"/>
  <c r="H1150" i="1"/>
  <c r="G1150" i="1"/>
  <c r="D1150" i="1"/>
  <c r="C1150" i="1"/>
  <c r="H1149" i="1"/>
  <c r="G1149" i="1"/>
  <c r="D1149" i="1"/>
  <c r="C1149" i="1"/>
  <c r="H1148" i="1"/>
  <c r="G1148" i="1"/>
  <c r="D1148" i="1"/>
  <c r="C1148" i="1"/>
  <c r="D1147" i="1"/>
  <c r="C1147" i="1"/>
  <c r="H1147" i="1" s="1"/>
  <c r="D1146" i="1"/>
  <c r="C1146" i="1"/>
  <c r="H1146" i="1" s="1"/>
  <c r="D1145" i="1"/>
  <c r="C1145" i="1"/>
  <c r="H1145" i="1" s="1"/>
  <c r="D1144" i="1"/>
  <c r="C1144" i="1"/>
  <c r="H1144" i="1" s="1"/>
  <c r="D1143" i="1"/>
  <c r="C1143" i="1"/>
  <c r="H1143" i="1" s="1"/>
  <c r="D1142" i="1"/>
  <c r="C1142" i="1"/>
  <c r="H1142" i="1" s="1"/>
  <c r="G1141" i="1"/>
  <c r="D1141" i="1"/>
  <c r="C1141" i="1"/>
  <c r="H1141" i="1" s="1"/>
  <c r="G1140" i="1"/>
  <c r="D1140" i="1"/>
  <c r="C1140" i="1"/>
  <c r="H1140" i="1" s="1"/>
  <c r="G1139" i="1"/>
  <c r="D1139" i="1"/>
  <c r="C1139" i="1"/>
  <c r="H1139" i="1" s="1"/>
  <c r="D1138" i="1"/>
  <c r="C1138" i="1"/>
  <c r="H1138" i="1" s="1"/>
  <c r="D1137" i="1"/>
  <c r="C1137" i="1"/>
  <c r="H1137" i="1" s="1"/>
  <c r="D1136" i="1"/>
  <c r="C1136" i="1"/>
  <c r="H1136" i="1" s="1"/>
  <c r="D1135" i="1"/>
  <c r="C1135" i="1"/>
  <c r="H1135" i="1" s="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C1127" i="1"/>
  <c r="H1127" i="1" s="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D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5" i="1"/>
  <c r="C1045" i="1"/>
  <c r="G1045" i="1" s="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D1033" i="1"/>
  <c r="C1033" i="1"/>
  <c r="G1033" i="1" s="1"/>
  <c r="D1032" i="1"/>
  <c r="C1032" i="1"/>
  <c r="G1032" i="1" s="1"/>
  <c r="D1031" i="1"/>
  <c r="C1031" i="1"/>
  <c r="G1031" i="1" s="1"/>
  <c r="D1030" i="1"/>
  <c r="C1030" i="1"/>
  <c r="G1030" i="1" s="1"/>
  <c r="H1029" i="1"/>
  <c r="D1029" i="1"/>
  <c r="C1029" i="1"/>
  <c r="G1029" i="1" s="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D958" i="1"/>
  <c r="C958" i="1"/>
  <c r="G958" i="1" s="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D947" i="1"/>
  <c r="C947" i="1"/>
  <c r="G947" i="1" s="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C735" i="1"/>
  <c r="G735" i="1" s="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H708" i="1"/>
  <c r="G708" i="1"/>
  <c r="D708" i="1"/>
  <c r="C708" i="1"/>
  <c r="H707" i="1"/>
  <c r="D707" i="1"/>
  <c r="C707" i="1"/>
  <c r="G707" i="1" s="1"/>
  <c r="H706" i="1"/>
  <c r="D706" i="1"/>
  <c r="C706" i="1"/>
  <c r="G706" i="1" s="1"/>
  <c r="H705" i="1"/>
  <c r="D705" i="1"/>
  <c r="C705" i="1"/>
  <c r="G705" i="1" s="1"/>
  <c r="H704" i="1"/>
  <c r="D704" i="1"/>
  <c r="C704" i="1"/>
  <c r="G704" i="1" s="1"/>
  <c r="H703" i="1"/>
  <c r="D703" i="1"/>
  <c r="C703" i="1"/>
  <c r="G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D692" i="1"/>
  <c r="C692" i="1"/>
  <c r="G692" i="1" s="1"/>
  <c r="H691" i="1"/>
  <c r="D691" i="1"/>
  <c r="C691" i="1"/>
  <c r="G691" i="1" s="1"/>
  <c r="H690" i="1"/>
  <c r="G690" i="1"/>
  <c r="D690" i="1"/>
  <c r="C690" i="1"/>
  <c r="H689" i="1"/>
  <c r="G689" i="1"/>
  <c r="D689" i="1"/>
  <c r="C689" i="1"/>
  <c r="H688" i="1"/>
  <c r="G688" i="1"/>
  <c r="D688" i="1"/>
  <c r="C688" i="1"/>
  <c r="H687" i="1"/>
  <c r="D687" i="1"/>
  <c r="C687" i="1"/>
  <c r="G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C647" i="1"/>
  <c r="G647" i="1" s="1"/>
  <c r="H646" i="1"/>
  <c r="G646" i="1"/>
  <c r="D646" i="1"/>
  <c r="C646" i="1"/>
  <c r="D645" i="1"/>
  <c r="C645" i="1"/>
  <c r="H645" i="1" s="1"/>
  <c r="D644" i="1"/>
  <c r="C644" i="1"/>
  <c r="H644" i="1" s="1"/>
  <c r="D643" i="1"/>
  <c r="C643" i="1"/>
  <c r="H643" i="1" s="1"/>
  <c r="D642" i="1"/>
  <c r="C642" i="1"/>
  <c r="H642" i="1" s="1"/>
  <c r="H641" i="1"/>
  <c r="G641" i="1"/>
  <c r="D641" i="1"/>
  <c r="C641" i="1"/>
  <c r="D632" i="1"/>
  <c r="H632" i="1" s="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H502" i="1"/>
  <c r="D502" i="1"/>
  <c r="C502" i="1"/>
  <c r="G502" i="1" s="1"/>
  <c r="D501" i="1"/>
  <c r="H501" i="1" s="1"/>
  <c r="C501" i="1"/>
  <c r="D500" i="1"/>
  <c r="C500" i="1"/>
  <c r="D499" i="1"/>
  <c r="C499" i="1"/>
  <c r="D498" i="1"/>
  <c r="C498" i="1"/>
  <c r="D497" i="1"/>
  <c r="H497" i="1" s="1"/>
  <c r="C497" i="1"/>
  <c r="D496" i="1"/>
  <c r="C496" i="1"/>
  <c r="G496" i="1" s="1"/>
  <c r="D495" i="1"/>
  <c r="C495" i="1"/>
  <c r="D494" i="1"/>
  <c r="C494" i="1"/>
  <c r="H493" i="1"/>
  <c r="D493" i="1"/>
  <c r="C493" i="1"/>
  <c r="D492" i="1"/>
  <c r="H492" i="1" s="1"/>
  <c r="C492" i="1"/>
  <c r="D491" i="1"/>
  <c r="C491" i="1"/>
  <c r="H490" i="1"/>
  <c r="D490" i="1"/>
  <c r="C490" i="1"/>
  <c r="G490" i="1" s="1"/>
  <c r="D489" i="1"/>
  <c r="H489" i="1" s="1"/>
  <c r="C489" i="1"/>
  <c r="D488" i="1"/>
  <c r="C488" i="1"/>
  <c r="D487" i="1"/>
  <c r="C487" i="1"/>
  <c r="H486" i="1"/>
  <c r="D486" i="1"/>
  <c r="C486" i="1"/>
  <c r="G486" i="1" s="1"/>
  <c r="D485" i="1"/>
  <c r="H485" i="1" s="1"/>
  <c r="C485" i="1"/>
  <c r="D484" i="1"/>
  <c r="C484" i="1"/>
  <c r="D483" i="1"/>
  <c r="C483" i="1"/>
  <c r="D482" i="1"/>
  <c r="C482" i="1"/>
  <c r="D481" i="1"/>
  <c r="H481" i="1" s="1"/>
  <c r="C481" i="1"/>
  <c r="H480" i="1"/>
  <c r="D480" i="1"/>
  <c r="C480" i="1"/>
  <c r="G480" i="1" s="1"/>
  <c r="D479" i="1"/>
  <c r="C479" i="1"/>
  <c r="D478" i="1"/>
  <c r="H477" i="1"/>
  <c r="D477" i="1"/>
  <c r="C477" i="1"/>
  <c r="D476" i="1"/>
  <c r="H476" i="1" s="1"/>
  <c r="C476" i="1"/>
  <c r="D475" i="1"/>
  <c r="C475" i="1"/>
  <c r="H474" i="1"/>
  <c r="D474" i="1"/>
  <c r="C474" i="1"/>
  <c r="G474" i="1" s="1"/>
  <c r="D473" i="1"/>
  <c r="H473" i="1" s="1"/>
  <c r="C473" i="1"/>
  <c r="D472" i="1"/>
  <c r="C472" i="1"/>
  <c r="D471" i="1"/>
  <c r="C471" i="1"/>
  <c r="H470" i="1"/>
  <c r="D470" i="1"/>
  <c r="C470" i="1"/>
  <c r="G470" i="1" s="1"/>
  <c r="D469" i="1"/>
  <c r="H469" i="1" s="1"/>
  <c r="C469" i="1"/>
  <c r="D468" i="1"/>
  <c r="C468" i="1"/>
  <c r="D467" i="1"/>
  <c r="C467" i="1"/>
  <c r="D466" i="1"/>
  <c r="D465" i="1"/>
  <c r="H465" i="1" s="1"/>
  <c r="C465" i="1"/>
  <c r="H464" i="1"/>
  <c r="D464" i="1"/>
  <c r="C464" i="1"/>
  <c r="G464" i="1" s="1"/>
  <c r="D463" i="1"/>
  <c r="C463" i="1"/>
  <c r="D462" i="1"/>
  <c r="C462" i="1"/>
  <c r="H461" i="1"/>
  <c r="D461" i="1"/>
  <c r="C461" i="1"/>
  <c r="D460" i="1"/>
  <c r="H460" i="1" s="1"/>
  <c r="C460" i="1"/>
  <c r="D459" i="1"/>
  <c r="C459" i="1"/>
  <c r="H458" i="1"/>
  <c r="D458" i="1"/>
  <c r="C458" i="1"/>
  <c r="G458" i="1" s="1"/>
  <c r="D457" i="1"/>
  <c r="H457" i="1" s="1"/>
  <c r="C457" i="1"/>
  <c r="D456" i="1"/>
  <c r="C456" i="1"/>
  <c r="D455" i="1"/>
  <c r="C455" i="1"/>
  <c r="H454" i="1"/>
  <c r="D454" i="1"/>
  <c r="C454" i="1"/>
  <c r="G454" i="1" s="1"/>
  <c r="H452" i="1"/>
  <c r="D452" i="1"/>
  <c r="C452" i="1"/>
  <c r="G452" i="1" s="1"/>
  <c r="D451" i="1"/>
  <c r="C451" i="1"/>
  <c r="D450" i="1"/>
  <c r="C450" i="1"/>
  <c r="H449" i="1"/>
  <c r="D449" i="1"/>
  <c r="C449" i="1"/>
  <c r="H448" i="1"/>
  <c r="D448" i="1"/>
  <c r="C448" i="1"/>
  <c r="D447" i="1"/>
  <c r="C447" i="1"/>
  <c r="H446" i="1"/>
  <c r="D446" i="1"/>
  <c r="C446" i="1"/>
  <c r="G446" i="1" s="1"/>
  <c r="H445" i="1"/>
  <c r="D445" i="1"/>
  <c r="C445" i="1"/>
  <c r="D444" i="1"/>
  <c r="C444" i="1"/>
  <c r="D443" i="1"/>
  <c r="C443" i="1"/>
  <c r="H442" i="1"/>
  <c r="D442" i="1"/>
  <c r="C442" i="1"/>
  <c r="G442" i="1" s="1"/>
  <c r="D441" i="1"/>
  <c r="H441" i="1" s="1"/>
  <c r="C441" i="1"/>
  <c r="D440" i="1"/>
  <c r="C440" i="1"/>
  <c r="D439" i="1"/>
  <c r="C439" i="1"/>
  <c r="D438" i="1"/>
  <c r="C438" i="1"/>
  <c r="D437" i="1"/>
  <c r="H437" i="1" s="1"/>
  <c r="C437" i="1"/>
  <c r="H436" i="1"/>
  <c r="D436" i="1"/>
  <c r="C436" i="1"/>
  <c r="G436" i="1" s="1"/>
  <c r="D435" i="1"/>
  <c r="C435" i="1"/>
  <c r="D434" i="1"/>
  <c r="C434" i="1"/>
  <c r="H433" i="1"/>
  <c r="D433" i="1"/>
  <c r="C433" i="1"/>
  <c r="H432" i="1"/>
  <c r="D432" i="1"/>
  <c r="C432" i="1"/>
  <c r="D431" i="1"/>
  <c r="C431" i="1"/>
  <c r="H430" i="1"/>
  <c r="D430" i="1"/>
  <c r="C430" i="1"/>
  <c r="G430" i="1" s="1"/>
  <c r="H429" i="1"/>
  <c r="D429" i="1"/>
  <c r="C429" i="1"/>
  <c r="D428" i="1"/>
  <c r="C428" i="1"/>
  <c r="D427" i="1"/>
  <c r="C427" i="1"/>
  <c r="H426" i="1"/>
  <c r="D426" i="1"/>
  <c r="C426" i="1"/>
  <c r="G426" i="1" s="1"/>
  <c r="D425" i="1"/>
  <c r="H425" i="1" s="1"/>
  <c r="C425" i="1"/>
  <c r="D424" i="1"/>
  <c r="C424" i="1"/>
  <c r="D423" i="1"/>
  <c r="C423" i="1"/>
  <c r="D422" i="1"/>
  <c r="C422" i="1"/>
  <c r="D421" i="1"/>
  <c r="H421" i="1" s="1"/>
  <c r="C421" i="1"/>
  <c r="H420" i="1"/>
  <c r="D420" i="1"/>
  <c r="C420" i="1"/>
  <c r="G420" i="1" s="1"/>
  <c r="D419" i="1"/>
  <c r="C419" i="1"/>
  <c r="D418" i="1"/>
  <c r="C418" i="1"/>
  <c r="H417" i="1"/>
  <c r="D417" i="1"/>
  <c r="C417" i="1"/>
  <c r="H416" i="1"/>
  <c r="D416" i="1"/>
  <c r="C416" i="1"/>
  <c r="D415" i="1"/>
  <c r="C415" i="1"/>
  <c r="D413" i="1"/>
  <c r="D412" i="1"/>
  <c r="D411" i="1"/>
  <c r="H406" i="1"/>
  <c r="D406" i="1"/>
  <c r="C406" i="1"/>
  <c r="G406" i="1" s="1"/>
  <c r="D405" i="1"/>
  <c r="C405" i="1"/>
  <c r="D404" i="1"/>
  <c r="C404" i="1"/>
  <c r="H401" i="1"/>
  <c r="D401" i="1"/>
  <c r="C401" i="1"/>
  <c r="H400" i="1"/>
  <c r="D400" i="1"/>
  <c r="C400" i="1"/>
  <c r="D399" i="1"/>
  <c r="C399" i="1"/>
  <c r="H398" i="1"/>
  <c r="D398" i="1"/>
  <c r="C398" i="1"/>
  <c r="G398" i="1" s="1"/>
  <c r="H397" i="1"/>
  <c r="D397" i="1"/>
  <c r="C397" i="1"/>
  <c r="D396" i="1"/>
  <c r="C396" i="1"/>
  <c r="D395" i="1"/>
  <c r="C395" i="1"/>
  <c r="H394" i="1"/>
  <c r="D394" i="1"/>
  <c r="C394" i="1"/>
  <c r="G394" i="1" s="1"/>
  <c r="D393" i="1"/>
  <c r="C393" i="1"/>
  <c r="D392" i="1"/>
  <c r="D391" i="1"/>
  <c r="D390" i="1"/>
  <c r="C390" i="1"/>
  <c r="D389" i="1"/>
  <c r="C389" i="1"/>
  <c r="H388" i="1"/>
  <c r="D388" i="1"/>
  <c r="C388" i="1"/>
  <c r="G388" i="1" s="1"/>
  <c r="D387" i="1"/>
  <c r="C387" i="1"/>
  <c r="D386" i="1"/>
  <c r="H385" i="1"/>
  <c r="D385" i="1"/>
  <c r="C385" i="1"/>
  <c r="H384" i="1"/>
  <c r="D384" i="1"/>
  <c r="C384" i="1"/>
  <c r="D383" i="1"/>
  <c r="C383" i="1"/>
  <c r="H382" i="1"/>
  <c r="D382" i="1"/>
  <c r="C382" i="1"/>
  <c r="G382" i="1" s="1"/>
  <c r="H381" i="1"/>
  <c r="D381" i="1"/>
  <c r="C381" i="1"/>
  <c r="D380" i="1"/>
  <c r="C380" i="1"/>
  <c r="D379" i="1"/>
  <c r="C379" i="1"/>
  <c r="H378" i="1"/>
  <c r="D378" i="1"/>
  <c r="C378" i="1"/>
  <c r="G378" i="1" s="1"/>
  <c r="D377" i="1"/>
  <c r="H377" i="1" s="1"/>
  <c r="C377" i="1"/>
  <c r="D376" i="1"/>
  <c r="C376" i="1"/>
  <c r="D375" i="1"/>
  <c r="C375" i="1"/>
  <c r="D374" i="1"/>
  <c r="C374" i="1"/>
  <c r="D373" i="1"/>
  <c r="H373" i="1" s="1"/>
  <c r="C373" i="1"/>
  <c r="H372" i="1"/>
  <c r="D372" i="1"/>
  <c r="C372" i="1"/>
  <c r="G372" i="1" s="1"/>
  <c r="D371" i="1"/>
  <c r="C371" i="1"/>
  <c r="D370" i="1"/>
  <c r="C370" i="1"/>
  <c r="H369" i="1"/>
  <c r="D369" i="1"/>
  <c r="C369" i="1"/>
  <c r="D368" i="1"/>
  <c r="C368" i="1"/>
  <c r="H368" i="1" s="1"/>
  <c r="D367" i="1"/>
  <c r="C367" i="1"/>
  <c r="H366" i="1"/>
  <c r="D366" i="1"/>
  <c r="C366" i="1"/>
  <c r="G366" i="1" s="1"/>
  <c r="D365" i="1"/>
  <c r="C365" i="1"/>
  <c r="H365" i="1" s="1"/>
  <c r="D364" i="1"/>
  <c r="D363" i="1"/>
  <c r="C363" i="1"/>
  <c r="D362" i="1"/>
  <c r="C362" i="1"/>
  <c r="G362" i="1" s="1"/>
  <c r="D361" i="1"/>
  <c r="H361" i="1" s="1"/>
  <c r="C361" i="1"/>
  <c r="D360" i="1"/>
  <c r="C360" i="1"/>
  <c r="D359" i="1"/>
  <c r="C359" i="1"/>
  <c r="H357" i="1"/>
  <c r="D357" i="1"/>
  <c r="C357" i="1"/>
  <c r="H356" i="1"/>
  <c r="D356" i="1"/>
  <c r="C356" i="1"/>
  <c r="D355" i="1"/>
  <c r="C355" i="1"/>
  <c r="H354" i="1"/>
  <c r="D354" i="1"/>
  <c r="C354" i="1"/>
  <c r="G354" i="1" s="1"/>
  <c r="H353" i="1"/>
  <c r="D353" i="1"/>
  <c r="C353" i="1"/>
  <c r="D352" i="1"/>
  <c r="C352" i="1"/>
  <c r="D351" i="1"/>
  <c r="H350" i="1"/>
  <c r="D350" i="1"/>
  <c r="C350" i="1"/>
  <c r="G350" i="1" s="1"/>
  <c r="D349" i="1"/>
  <c r="H349" i="1" s="1"/>
  <c r="C349" i="1"/>
  <c r="D348" i="1"/>
  <c r="C348" i="1"/>
  <c r="D347" i="1"/>
  <c r="C347" i="1"/>
  <c r="D346" i="1"/>
  <c r="C346" i="1"/>
  <c r="H344" i="1"/>
  <c r="D344" i="1"/>
  <c r="C344" i="1"/>
  <c r="D343" i="1"/>
  <c r="C343" i="1"/>
  <c r="H342" i="1"/>
  <c r="D342" i="1"/>
  <c r="C342" i="1"/>
  <c r="G342" i="1" s="1"/>
  <c r="H341" i="1"/>
  <c r="D341" i="1"/>
  <c r="C341" i="1"/>
  <c r="D340" i="1"/>
  <c r="C340" i="1"/>
  <c r="D339" i="1"/>
  <c r="C339" i="1"/>
  <c r="H338" i="1"/>
  <c r="D338" i="1"/>
  <c r="C338" i="1"/>
  <c r="G338" i="1" s="1"/>
  <c r="D337" i="1"/>
  <c r="H337" i="1" s="1"/>
  <c r="C337" i="1"/>
  <c r="D336" i="1"/>
  <c r="C336" i="1"/>
  <c r="D335" i="1"/>
  <c r="C335" i="1"/>
  <c r="D334" i="1"/>
  <c r="C334" i="1"/>
  <c r="D333" i="1"/>
  <c r="H333" i="1" s="1"/>
  <c r="C333" i="1"/>
  <c r="H332" i="1"/>
  <c r="D332" i="1"/>
  <c r="C332" i="1"/>
  <c r="G332" i="1" s="1"/>
  <c r="D331" i="1"/>
  <c r="C331" i="1"/>
  <c r="D330" i="1"/>
  <c r="C330" i="1"/>
  <c r="H329" i="1"/>
  <c r="D329" i="1"/>
  <c r="C329" i="1"/>
  <c r="H328" i="1"/>
  <c r="D328" i="1"/>
  <c r="C328" i="1"/>
  <c r="D327" i="1"/>
  <c r="C327" i="1"/>
  <c r="H326" i="1"/>
  <c r="D326" i="1"/>
  <c r="C326" i="1"/>
  <c r="G326" i="1" s="1"/>
  <c r="H325" i="1"/>
  <c r="D325" i="1"/>
  <c r="C325" i="1"/>
  <c r="D324" i="1"/>
  <c r="C324" i="1"/>
  <c r="D323" i="1"/>
  <c r="C323" i="1"/>
  <c r="H322" i="1"/>
  <c r="D322" i="1"/>
  <c r="C322" i="1"/>
  <c r="G322" i="1" s="1"/>
  <c r="D321" i="1"/>
  <c r="H321" i="1" s="1"/>
  <c r="C321" i="1"/>
  <c r="D320" i="1"/>
  <c r="C320" i="1"/>
  <c r="D319" i="1"/>
  <c r="C319" i="1"/>
  <c r="D318" i="1"/>
  <c r="C318" i="1"/>
  <c r="D317" i="1"/>
  <c r="H317" i="1" s="1"/>
  <c r="C317" i="1"/>
  <c r="H316" i="1"/>
  <c r="D316" i="1"/>
  <c r="C316" i="1"/>
  <c r="G316" i="1" s="1"/>
  <c r="D315" i="1"/>
  <c r="G315" i="1" s="1"/>
  <c r="C315" i="1"/>
  <c r="D314" i="1"/>
  <c r="C314" i="1"/>
  <c r="D313" i="1"/>
  <c r="C313" i="1"/>
  <c r="G312" i="1"/>
  <c r="D312" i="1"/>
  <c r="C312" i="1"/>
  <c r="H312" i="1" s="1"/>
  <c r="D311" i="1"/>
  <c r="C311" i="1"/>
  <c r="D310" i="1"/>
  <c r="C310" i="1"/>
  <c r="D309" i="1"/>
  <c r="C309" i="1"/>
  <c r="G308" i="1"/>
  <c r="D308" i="1"/>
  <c r="C308" i="1"/>
  <c r="H308" i="1" s="1"/>
  <c r="D307" i="1"/>
  <c r="C307" i="1"/>
  <c r="D306" i="1"/>
  <c r="D305" i="1"/>
  <c r="C305" i="1"/>
  <c r="G304" i="1"/>
  <c r="D304" i="1"/>
  <c r="C304" i="1"/>
  <c r="H304" i="1" s="1"/>
  <c r="D303" i="1"/>
  <c r="G303" i="1" s="1"/>
  <c r="C303" i="1"/>
  <c r="D302" i="1"/>
  <c r="C302" i="1"/>
  <c r="D301" i="1"/>
  <c r="C301" i="1"/>
  <c r="G300" i="1"/>
  <c r="D300" i="1"/>
  <c r="C300" i="1"/>
  <c r="H300" i="1" s="1"/>
  <c r="D299" i="1"/>
  <c r="G299" i="1" s="1"/>
  <c r="C299" i="1"/>
  <c r="D298" i="1"/>
  <c r="C298" i="1"/>
  <c r="D297" i="1"/>
  <c r="C297" i="1"/>
  <c r="G296" i="1"/>
  <c r="D296" i="1"/>
  <c r="C296" i="1"/>
  <c r="H296" i="1" s="1"/>
  <c r="D295" i="1"/>
  <c r="G295" i="1" s="1"/>
  <c r="C295" i="1"/>
  <c r="D294" i="1"/>
  <c r="C294" i="1"/>
  <c r="D293" i="1"/>
  <c r="G292" i="1"/>
  <c r="D292" i="1"/>
  <c r="C292" i="1"/>
  <c r="H292" i="1" s="1"/>
  <c r="D291" i="1"/>
  <c r="C291" i="1"/>
  <c r="D290" i="1"/>
  <c r="C290" i="1"/>
  <c r="D289" i="1"/>
  <c r="C289" i="1"/>
  <c r="D288" i="1"/>
  <c r="G288" i="1" s="1"/>
  <c r="C288" i="1"/>
  <c r="G284" i="1"/>
  <c r="D284" i="1"/>
  <c r="C284" i="1"/>
  <c r="H284" i="1" s="1"/>
  <c r="D283" i="1"/>
  <c r="G283" i="1" s="1"/>
  <c r="C283" i="1"/>
  <c r="D282" i="1"/>
  <c r="C282" i="1"/>
  <c r="D281" i="1"/>
  <c r="C281" i="1"/>
  <c r="G280" i="1"/>
  <c r="D280" i="1"/>
  <c r="C280" i="1"/>
  <c r="H280" i="1" s="1"/>
  <c r="D279" i="1"/>
  <c r="G279" i="1" s="1"/>
  <c r="C279" i="1"/>
  <c r="D278" i="1"/>
  <c r="C278" i="1"/>
  <c r="D277" i="1"/>
  <c r="C277" i="1"/>
  <c r="G276" i="1"/>
  <c r="D276" i="1"/>
  <c r="C276" i="1"/>
  <c r="H276" i="1" s="1"/>
  <c r="D275" i="1"/>
  <c r="G275" i="1" s="1"/>
  <c r="C275" i="1"/>
  <c r="D274" i="1"/>
  <c r="C274" i="1"/>
  <c r="D273" i="1"/>
  <c r="C273" i="1"/>
  <c r="D272" i="1"/>
  <c r="C272" i="1"/>
  <c r="H272" i="1" s="1"/>
  <c r="D271" i="1"/>
  <c r="C271" i="1"/>
  <c r="D270" i="1"/>
  <c r="C270" i="1"/>
  <c r="D269" i="1"/>
  <c r="G268" i="1"/>
  <c r="D268" i="1"/>
  <c r="C268" i="1"/>
  <c r="H268" i="1" s="1"/>
  <c r="D267" i="1"/>
  <c r="G267" i="1" s="1"/>
  <c r="C267" i="1"/>
  <c r="D266" i="1"/>
  <c r="C266" i="1"/>
  <c r="D265" i="1"/>
  <c r="C265" i="1"/>
  <c r="G264" i="1"/>
  <c r="D264" i="1"/>
  <c r="C264" i="1"/>
  <c r="H264" i="1" s="1"/>
  <c r="D263" i="1"/>
  <c r="G263" i="1" s="1"/>
  <c r="C263" i="1"/>
  <c r="D262" i="1"/>
  <c r="C262" i="1"/>
  <c r="D261" i="1"/>
  <c r="C261" i="1"/>
  <c r="G260" i="1"/>
  <c r="D260" i="1"/>
  <c r="C260" i="1"/>
  <c r="H260" i="1" s="1"/>
  <c r="D259" i="1"/>
  <c r="D258" i="1"/>
  <c r="C258" i="1"/>
  <c r="D257" i="1"/>
  <c r="C257" i="1"/>
  <c r="G256" i="1"/>
  <c r="D256" i="1"/>
  <c r="C256" i="1"/>
  <c r="H256" i="1" s="1"/>
  <c r="G255" i="1"/>
  <c r="D255" i="1"/>
  <c r="C255" i="1"/>
  <c r="D254" i="1"/>
  <c r="C254" i="1"/>
  <c r="D253" i="1"/>
  <c r="C253" i="1"/>
  <c r="G252" i="1"/>
  <c r="D252" i="1"/>
  <c r="C252" i="1"/>
  <c r="H252" i="1" s="1"/>
  <c r="G251" i="1"/>
  <c r="D251" i="1"/>
  <c r="C251" i="1"/>
  <c r="D250" i="1"/>
  <c r="C250" i="1"/>
  <c r="D249" i="1"/>
  <c r="C249" i="1"/>
  <c r="G248" i="1"/>
  <c r="D248" i="1"/>
  <c r="C248" i="1"/>
  <c r="H248" i="1" s="1"/>
  <c r="G247" i="1"/>
  <c r="D247" i="1"/>
  <c r="C247" i="1"/>
  <c r="D246" i="1"/>
  <c r="C246" i="1"/>
  <c r="D245" i="1"/>
  <c r="C245" i="1"/>
  <c r="G244" i="1"/>
  <c r="D244" i="1"/>
  <c r="C244" i="1"/>
  <c r="H244" i="1" s="1"/>
  <c r="G243" i="1"/>
  <c r="D243" i="1"/>
  <c r="C243" i="1"/>
  <c r="D242" i="1"/>
  <c r="C242" i="1"/>
  <c r="D241" i="1"/>
  <c r="C241" i="1"/>
  <c r="G240" i="1"/>
  <c r="D240" i="1"/>
  <c r="C240" i="1"/>
  <c r="H240" i="1" s="1"/>
  <c r="G239" i="1"/>
  <c r="D239" i="1"/>
  <c r="C239" i="1"/>
  <c r="D238" i="1"/>
  <c r="C238" i="1"/>
  <c r="D237" i="1"/>
  <c r="C237" i="1"/>
  <c r="D236" i="1"/>
  <c r="G235" i="1"/>
  <c r="D235" i="1"/>
  <c r="C235" i="1"/>
  <c r="D234" i="1"/>
  <c r="C234" i="1"/>
  <c r="D233" i="1"/>
  <c r="C233" i="1"/>
  <c r="G232" i="1"/>
  <c r="D232" i="1"/>
  <c r="C232" i="1"/>
  <c r="H232" i="1" s="1"/>
  <c r="G231" i="1"/>
  <c r="D231" i="1"/>
  <c r="C231" i="1"/>
  <c r="D230" i="1"/>
  <c r="C230" i="1"/>
  <c r="D229" i="1"/>
  <c r="C229" i="1"/>
  <c r="G228" i="1"/>
  <c r="D228" i="1"/>
  <c r="C228" i="1"/>
  <c r="H228" i="1" s="1"/>
  <c r="G227" i="1"/>
  <c r="D227" i="1"/>
  <c r="C227" i="1"/>
  <c r="D226" i="1"/>
  <c r="C226" i="1"/>
  <c r="D225" i="1"/>
  <c r="C225" i="1"/>
  <c r="G224" i="1"/>
  <c r="D224" i="1"/>
  <c r="C224" i="1"/>
  <c r="H224" i="1" s="1"/>
  <c r="G223" i="1"/>
  <c r="D223" i="1"/>
  <c r="C223" i="1"/>
  <c r="D222" i="1"/>
  <c r="C222" i="1"/>
  <c r="D221" i="1"/>
  <c r="C221" i="1"/>
  <c r="D220" i="1"/>
  <c r="G219" i="1"/>
  <c r="D219" i="1"/>
  <c r="C219" i="1"/>
  <c r="D218" i="1"/>
  <c r="C218" i="1"/>
  <c r="D217" i="1"/>
  <c r="C217" i="1"/>
  <c r="G216" i="1"/>
  <c r="D216" i="1"/>
  <c r="C216" i="1"/>
  <c r="H216" i="1" s="1"/>
  <c r="G215" i="1"/>
  <c r="D215" i="1"/>
  <c r="C215" i="1"/>
  <c r="D214" i="1"/>
  <c r="C214" i="1"/>
  <c r="D213" i="1"/>
  <c r="C213" i="1"/>
  <c r="G212" i="1"/>
  <c r="D212" i="1"/>
  <c r="C212" i="1"/>
  <c r="H212" i="1" s="1"/>
  <c r="D211" i="1"/>
  <c r="D210" i="1"/>
  <c r="C210" i="1"/>
  <c r="D209" i="1"/>
  <c r="C209" i="1"/>
  <c r="D208" i="1"/>
  <c r="C208" i="1"/>
  <c r="H208" i="1" s="1"/>
  <c r="D207" i="1"/>
  <c r="G207" i="1" s="1"/>
  <c r="C207" i="1"/>
  <c r="D206" i="1"/>
  <c r="C206" i="1"/>
  <c r="D205" i="1"/>
  <c r="C205" i="1"/>
  <c r="G204" i="1"/>
  <c r="D204" i="1"/>
  <c r="C204" i="1"/>
  <c r="H204" i="1" s="1"/>
  <c r="D203" i="1"/>
  <c r="G203" i="1" s="1"/>
  <c r="C203" i="1"/>
  <c r="D202" i="1"/>
  <c r="C202" i="1"/>
  <c r="D201" i="1"/>
  <c r="C201" i="1"/>
  <c r="G200" i="1"/>
  <c r="D200" i="1"/>
  <c r="C200" i="1"/>
  <c r="H200" i="1" s="1"/>
  <c r="D199" i="1"/>
  <c r="G199" i="1" s="1"/>
  <c r="C199" i="1"/>
  <c r="D198" i="1"/>
  <c r="C198" i="1"/>
  <c r="D197" i="1"/>
  <c r="C197" i="1"/>
  <c r="G196" i="1"/>
  <c r="D196" i="1"/>
  <c r="C196" i="1"/>
  <c r="H196" i="1" s="1"/>
  <c r="D195" i="1"/>
  <c r="G195" i="1" s="1"/>
  <c r="C195" i="1"/>
  <c r="D194" i="1"/>
  <c r="C194" i="1"/>
  <c r="D193" i="1"/>
  <c r="C193" i="1"/>
  <c r="D192" i="1"/>
  <c r="D191" i="1"/>
  <c r="C191" i="1"/>
  <c r="G191" i="1" s="1"/>
  <c r="D190" i="1"/>
  <c r="C190" i="1"/>
  <c r="D189" i="1"/>
  <c r="C189" i="1"/>
  <c r="D188" i="1"/>
  <c r="C188" i="1"/>
  <c r="H188" i="1" s="1"/>
  <c r="G187" i="1"/>
  <c r="D187" i="1"/>
  <c r="C187" i="1"/>
  <c r="D186" i="1"/>
  <c r="C186" i="1"/>
  <c r="D185" i="1"/>
  <c r="C185" i="1"/>
  <c r="G184" i="1"/>
  <c r="D184" i="1"/>
  <c r="C184" i="1"/>
  <c r="H184" i="1" s="1"/>
  <c r="G183" i="1"/>
  <c r="D183" i="1"/>
  <c r="C183" i="1"/>
  <c r="D182" i="1"/>
  <c r="C182" i="1"/>
  <c r="D181" i="1"/>
  <c r="C181" i="1"/>
  <c r="D180" i="1"/>
  <c r="C180" i="1"/>
  <c r="H180" i="1" s="1"/>
  <c r="D179" i="1"/>
  <c r="C179" i="1"/>
  <c r="G179" i="1" s="1"/>
  <c r="D178" i="1"/>
  <c r="C178" i="1"/>
  <c r="D177" i="1"/>
  <c r="C177" i="1"/>
  <c r="D176" i="1"/>
  <c r="C176" i="1"/>
  <c r="H176" i="1" s="1"/>
  <c r="D175" i="1"/>
  <c r="C175" i="1"/>
  <c r="G175" i="1" s="1"/>
  <c r="D174" i="1"/>
  <c r="G174" i="1" s="1"/>
  <c r="C174" i="1"/>
  <c r="D173" i="1"/>
  <c r="C173" i="1"/>
  <c r="D172" i="1"/>
  <c r="C172" i="1"/>
  <c r="H172" i="1" s="1"/>
  <c r="D171" i="1"/>
  <c r="C171" i="1"/>
  <c r="D170" i="1"/>
  <c r="C170" i="1"/>
  <c r="H170" i="1" s="1"/>
  <c r="D169" i="1"/>
  <c r="C169" i="1"/>
  <c r="D168" i="1"/>
  <c r="C168" i="1"/>
  <c r="H168" i="1" s="1"/>
  <c r="D167" i="1"/>
  <c r="C167" i="1"/>
  <c r="G167" i="1" s="1"/>
  <c r="D166" i="1"/>
  <c r="C166" i="1"/>
  <c r="D165" i="1"/>
  <c r="C165" i="1"/>
  <c r="D164" i="1"/>
  <c r="C164" i="1"/>
  <c r="H164" i="1" s="1"/>
  <c r="D163" i="1"/>
  <c r="G163" i="1" s="1"/>
  <c r="C163" i="1"/>
  <c r="D162" i="1"/>
  <c r="C162" i="1"/>
  <c r="H162" i="1" s="1"/>
  <c r="D161" i="1"/>
  <c r="C161" i="1"/>
  <c r="D160" i="1"/>
  <c r="C160" i="1"/>
  <c r="H160" i="1" s="1"/>
  <c r="D159" i="1"/>
  <c r="D158" i="1"/>
  <c r="G158" i="1" s="1"/>
  <c r="C158" i="1"/>
  <c r="D157" i="1"/>
  <c r="C157" i="1"/>
  <c r="D156" i="1"/>
  <c r="C156" i="1"/>
  <c r="H156" i="1" s="1"/>
  <c r="D155" i="1"/>
  <c r="C155" i="1"/>
  <c r="G154" i="1"/>
  <c r="D154" i="1"/>
  <c r="C154" i="1"/>
  <c r="H154" i="1" s="1"/>
  <c r="D153" i="1"/>
  <c r="C153" i="1"/>
  <c r="D152" i="1"/>
  <c r="C152" i="1"/>
  <c r="H152" i="1" s="1"/>
  <c r="G151" i="1"/>
  <c r="D151" i="1"/>
  <c r="C151" i="1"/>
  <c r="D150" i="1"/>
  <c r="C150" i="1"/>
  <c r="D149" i="1"/>
  <c r="C149" i="1"/>
  <c r="D148" i="1"/>
  <c r="D146" i="1"/>
  <c r="C146" i="1"/>
  <c r="D145" i="1"/>
  <c r="C145" i="1"/>
  <c r="D144" i="1"/>
  <c r="C144" i="1"/>
  <c r="H144" i="1" s="1"/>
  <c r="D143" i="1"/>
  <c r="G143" i="1" s="1"/>
  <c r="C143" i="1"/>
  <c r="G142" i="1"/>
  <c r="D142" i="1"/>
  <c r="C142" i="1"/>
  <c r="H142" i="1" s="1"/>
  <c r="D141" i="1"/>
  <c r="C141" i="1"/>
  <c r="G140" i="1"/>
  <c r="D140" i="1"/>
  <c r="C140" i="1"/>
  <c r="H140" i="1" s="1"/>
  <c r="G139" i="1"/>
  <c r="D139" i="1"/>
  <c r="C139" i="1"/>
  <c r="D138" i="1"/>
  <c r="C138" i="1"/>
  <c r="D137" i="1"/>
  <c r="C137" i="1"/>
  <c r="G136" i="1"/>
  <c r="D136" i="1"/>
  <c r="C136" i="1"/>
  <c r="H136" i="1" s="1"/>
  <c r="D135" i="1"/>
  <c r="D134" i="1"/>
  <c r="C134" i="1"/>
  <c r="H134" i="1" s="1"/>
  <c r="D133" i="1"/>
  <c r="C133" i="1"/>
  <c r="D132" i="1"/>
  <c r="C132" i="1"/>
  <c r="H132" i="1" s="1"/>
  <c r="G131" i="1"/>
  <c r="D131" i="1"/>
  <c r="C131" i="1"/>
  <c r="D130" i="1"/>
  <c r="G130" i="1" s="1"/>
  <c r="C130" i="1"/>
  <c r="D129" i="1"/>
  <c r="D128" i="1"/>
  <c r="C128" i="1"/>
  <c r="H128" i="1" s="1"/>
  <c r="D127" i="1"/>
  <c r="G127" i="1" s="1"/>
  <c r="C127" i="1"/>
  <c r="D126" i="1"/>
  <c r="C126" i="1"/>
  <c r="H126" i="1" s="1"/>
  <c r="D125" i="1"/>
  <c r="C125" i="1"/>
  <c r="G124" i="1"/>
  <c r="D124" i="1"/>
  <c r="C124" i="1"/>
  <c r="H124" i="1" s="1"/>
  <c r="D123" i="1"/>
  <c r="C123" i="1"/>
  <c r="G123" i="1" s="1"/>
  <c r="D122" i="1"/>
  <c r="C122" i="1"/>
  <c r="D121" i="1"/>
  <c r="C121" i="1"/>
  <c r="D120" i="1"/>
  <c r="D119" i="1"/>
  <c r="G119" i="1" s="1"/>
  <c r="C119" i="1"/>
  <c r="D118" i="1"/>
  <c r="C118" i="1"/>
  <c r="H118" i="1" s="1"/>
  <c r="D117" i="1"/>
  <c r="C117" i="1"/>
  <c r="D116" i="1"/>
  <c r="C116" i="1"/>
  <c r="H116" i="1" s="1"/>
  <c r="G115" i="1"/>
  <c r="D115" i="1"/>
  <c r="C115" i="1"/>
  <c r="D114" i="1"/>
  <c r="C114" i="1"/>
  <c r="D113" i="1"/>
  <c r="C113" i="1"/>
  <c r="D112" i="1"/>
  <c r="C112" i="1"/>
  <c r="H112" i="1" s="1"/>
  <c r="D111" i="1"/>
  <c r="G111" i="1" s="1"/>
  <c r="C111" i="1"/>
  <c r="D110" i="1"/>
  <c r="C110" i="1"/>
  <c r="H110" i="1" s="1"/>
  <c r="D109" i="1"/>
  <c r="C109" i="1"/>
  <c r="G108" i="1"/>
  <c r="D108" i="1"/>
  <c r="C108" i="1"/>
  <c r="H108" i="1" s="1"/>
  <c r="G107" i="1"/>
  <c r="D107" i="1"/>
  <c r="C107" i="1"/>
  <c r="D106" i="1"/>
  <c r="C106" i="1"/>
  <c r="D105" i="1"/>
  <c r="C105" i="1"/>
  <c r="G104" i="1"/>
  <c r="D104" i="1"/>
  <c r="C104" i="1"/>
  <c r="H104" i="1" s="1"/>
  <c r="D103" i="1"/>
  <c r="G103" i="1" s="1"/>
  <c r="C103" i="1"/>
  <c r="D102" i="1"/>
  <c r="D101" i="1"/>
  <c r="C101" i="1"/>
  <c r="D100" i="1"/>
  <c r="C100" i="1"/>
  <c r="H100" i="1" s="1"/>
  <c r="G99" i="1"/>
  <c r="D99" i="1"/>
  <c r="C99" i="1"/>
  <c r="D98" i="1"/>
  <c r="G98" i="1" s="1"/>
  <c r="C98" i="1"/>
  <c r="G97" i="1"/>
  <c r="D97" i="1"/>
  <c r="C97" i="1"/>
  <c r="H97" i="1" s="1"/>
  <c r="D96" i="1"/>
  <c r="C96" i="1"/>
  <c r="D95" i="1"/>
  <c r="C95" i="1"/>
  <c r="H95" i="1" s="1"/>
  <c r="D94" i="1"/>
  <c r="G94" i="1" s="1"/>
  <c r="C94" i="1"/>
  <c r="G93" i="1"/>
  <c r="D93" i="1"/>
  <c r="C93" i="1"/>
  <c r="H93" i="1" s="1"/>
  <c r="D92" i="1"/>
  <c r="C92" i="1"/>
  <c r="D91" i="1"/>
  <c r="C91" i="1"/>
  <c r="H91" i="1" s="1"/>
  <c r="D90" i="1"/>
  <c r="G90" i="1" s="1"/>
  <c r="C90" i="1"/>
  <c r="G89" i="1"/>
  <c r="D89" i="1"/>
  <c r="C89" i="1"/>
  <c r="H89" i="1" s="1"/>
  <c r="D88" i="1"/>
  <c r="C88" i="1"/>
  <c r="D87" i="1"/>
  <c r="C87" i="1"/>
  <c r="H87" i="1" s="1"/>
  <c r="D86" i="1"/>
  <c r="C86" i="1"/>
  <c r="D85" i="1"/>
  <c r="C85" i="1"/>
  <c r="H85" i="1" s="1"/>
  <c r="D84" i="1"/>
  <c r="C84" i="1"/>
  <c r="D83" i="1"/>
  <c r="C83" i="1"/>
  <c r="H83" i="1" s="1"/>
  <c r="D82" i="1"/>
  <c r="G82" i="1" s="1"/>
  <c r="C82" i="1"/>
  <c r="D81" i="1"/>
  <c r="C81" i="1"/>
  <c r="H81" i="1" s="1"/>
  <c r="D80" i="1"/>
  <c r="C80" i="1"/>
  <c r="D79" i="1"/>
  <c r="C79" i="1"/>
  <c r="H79" i="1" s="1"/>
  <c r="D78" i="1"/>
  <c r="C78" i="1"/>
  <c r="G77" i="1"/>
  <c r="D77" i="1"/>
  <c r="C77" i="1"/>
  <c r="H77" i="1" s="1"/>
  <c r="D76" i="1"/>
  <c r="C76" i="1"/>
  <c r="D75" i="1"/>
  <c r="C75" i="1"/>
  <c r="H75" i="1" s="1"/>
  <c r="D74" i="1"/>
  <c r="G74" i="1" s="1"/>
  <c r="C74" i="1"/>
  <c r="G73" i="1"/>
  <c r="D73" i="1"/>
  <c r="C73" i="1"/>
  <c r="H73" i="1" s="1"/>
  <c r="D72" i="1"/>
  <c r="C72" i="1"/>
  <c r="D71" i="1"/>
  <c r="C71" i="1"/>
  <c r="H71" i="1" s="1"/>
  <c r="D70" i="1"/>
  <c r="G69" i="1"/>
  <c r="D69" i="1"/>
  <c r="C69" i="1"/>
  <c r="H69" i="1" s="1"/>
  <c r="D68" i="1"/>
  <c r="C68" i="1"/>
  <c r="D67" i="1"/>
  <c r="C67" i="1"/>
  <c r="H67" i="1" s="1"/>
  <c r="D66" i="1"/>
  <c r="C66" i="1"/>
  <c r="D65" i="1"/>
  <c r="C65" i="1"/>
  <c r="H65" i="1" s="1"/>
  <c r="D64" i="1"/>
  <c r="C64" i="1"/>
  <c r="D63" i="1"/>
  <c r="C63" i="1"/>
  <c r="H63" i="1" s="1"/>
  <c r="D62" i="1"/>
  <c r="G62" i="1" s="1"/>
  <c r="C62" i="1"/>
  <c r="G61" i="1"/>
  <c r="D61" i="1"/>
  <c r="C61" i="1"/>
  <c r="H61" i="1" s="1"/>
  <c r="D60" i="1"/>
  <c r="C60" i="1"/>
  <c r="D59" i="1"/>
  <c r="C59" i="1"/>
  <c r="H59" i="1" s="1"/>
  <c r="D58" i="1"/>
  <c r="C58" i="1"/>
  <c r="G57" i="1"/>
  <c r="D57" i="1"/>
  <c r="C57" i="1"/>
  <c r="H57" i="1" s="1"/>
  <c r="D56" i="1"/>
  <c r="C56" i="1"/>
  <c r="D55" i="1"/>
  <c r="C55" i="1"/>
  <c r="H55" i="1" s="1"/>
  <c r="D54" i="1"/>
  <c r="G54" i="1" s="1"/>
  <c r="C54" i="1"/>
  <c r="G53" i="1"/>
  <c r="D53" i="1"/>
  <c r="C53" i="1"/>
  <c r="H53" i="1" s="1"/>
  <c r="D52" i="1"/>
  <c r="C52" i="1"/>
  <c r="D51" i="1"/>
  <c r="C51" i="1"/>
  <c r="H51" i="1" s="1"/>
  <c r="D50" i="1"/>
  <c r="G50" i="1" s="1"/>
  <c r="C50" i="1"/>
  <c r="G49" i="1"/>
  <c r="D49" i="1"/>
  <c r="C49" i="1"/>
  <c r="H49" i="1" s="1"/>
  <c r="D48" i="1"/>
  <c r="C48" i="1"/>
  <c r="D47" i="1"/>
  <c r="C47" i="1"/>
  <c r="H47" i="1" s="1"/>
  <c r="D46" i="1"/>
  <c r="G45" i="1"/>
  <c r="D45" i="1"/>
  <c r="C45" i="1"/>
  <c r="H45" i="1" s="1"/>
  <c r="D44" i="1"/>
  <c r="C44" i="1"/>
  <c r="D43" i="1"/>
  <c r="C43" i="1"/>
  <c r="H43" i="1" s="1"/>
  <c r="D42" i="1"/>
  <c r="G42" i="1" s="1"/>
  <c r="C42" i="1"/>
  <c r="G41" i="1"/>
  <c r="D41" i="1"/>
  <c r="C41" i="1"/>
  <c r="H41" i="1" s="1"/>
  <c r="D40" i="1"/>
  <c r="C40" i="1"/>
  <c r="D39" i="1"/>
  <c r="C39" i="1"/>
  <c r="H39" i="1" s="1"/>
  <c r="D38" i="1"/>
  <c r="G38" i="1" s="1"/>
  <c r="C38" i="1"/>
  <c r="G37" i="1"/>
  <c r="D37" i="1"/>
  <c r="C37" i="1"/>
  <c r="H37" i="1" s="1"/>
  <c r="D36" i="1"/>
  <c r="C36" i="1"/>
  <c r="D35" i="1"/>
  <c r="C35" i="1"/>
  <c r="H35" i="1" s="1"/>
  <c r="D34" i="1"/>
  <c r="G34" i="1" s="1"/>
  <c r="C34" i="1"/>
  <c r="G33" i="1"/>
  <c r="D33" i="1"/>
  <c r="C33" i="1"/>
  <c r="H33" i="1" s="1"/>
  <c r="D32" i="1"/>
  <c r="C32" i="1"/>
  <c r="D31" i="1"/>
  <c r="C31" i="1"/>
  <c r="H31" i="1" s="1"/>
  <c r="D30" i="1"/>
  <c r="G30" i="1" s="1"/>
  <c r="C30" i="1"/>
  <c r="G29" i="1"/>
  <c r="D29" i="1"/>
  <c r="C29" i="1"/>
  <c r="H29" i="1" s="1"/>
  <c r="D28" i="1"/>
  <c r="C28" i="1"/>
  <c r="D27" i="1"/>
  <c r="C27" i="1"/>
  <c r="H27" i="1" s="1"/>
  <c r="D26" i="1"/>
  <c r="G26" i="1" s="1"/>
  <c r="C26" i="1"/>
  <c r="G25" i="1"/>
  <c r="D25" i="1"/>
  <c r="C25" i="1"/>
  <c r="H25" i="1" s="1"/>
  <c r="D24" i="1"/>
  <c r="C24" i="1"/>
  <c r="D23" i="1"/>
  <c r="C23" i="1"/>
  <c r="H23" i="1" s="1"/>
  <c r="D22" i="1"/>
  <c r="G22" i="1" s="1"/>
  <c r="C22" i="1"/>
  <c r="G21" i="1"/>
  <c r="D21" i="1"/>
  <c r="C21" i="1"/>
  <c r="H21" i="1" s="1"/>
  <c r="D20" i="1"/>
  <c r="C20" i="1"/>
  <c r="D19" i="1"/>
  <c r="C19" i="1"/>
  <c r="H19" i="1" s="1"/>
  <c r="D18" i="1"/>
  <c r="G18" i="1" s="1"/>
  <c r="C18" i="1"/>
  <c r="G17" i="1"/>
  <c r="D17" i="1"/>
  <c r="C17" i="1"/>
  <c r="H17" i="1" s="1"/>
  <c r="D16" i="1"/>
  <c r="C16" i="1"/>
  <c r="D15" i="1"/>
  <c r="C15" i="1"/>
  <c r="H15" i="1" s="1"/>
  <c r="D14" i="1"/>
  <c r="G14" i="1" s="1"/>
  <c r="C14" i="1"/>
  <c r="G13" i="1"/>
  <c r="D13" i="1"/>
  <c r="C13" i="1"/>
  <c r="H13" i="1" s="1"/>
  <c r="D12" i="1"/>
  <c r="C12" i="1"/>
  <c r="D11" i="1"/>
  <c r="C11" i="1"/>
  <c r="H11" i="1" s="1"/>
  <c r="D10" i="1"/>
  <c r="G10" i="1" s="1"/>
  <c r="C10" i="1"/>
  <c r="G9" i="1"/>
  <c r="D9" i="1"/>
  <c r="C9" i="1"/>
  <c r="H9" i="1" s="1"/>
  <c r="D8" i="1"/>
  <c r="C8" i="1"/>
  <c r="D7" i="1"/>
  <c r="C7" i="1"/>
  <c r="H7" i="1" s="1"/>
  <c r="D6" i="1"/>
  <c r="G6" i="1" s="1"/>
  <c r="C6" i="1"/>
  <c r="D5" i="1"/>
  <c r="G5" i="1" s="1"/>
  <c r="C5" i="1"/>
  <c r="D4" i="1"/>
  <c r="C4" i="1"/>
  <c r="C3" i="1"/>
  <c r="H1264" i="1" l="1"/>
  <c r="H288" i="1"/>
  <c r="C1576" i="1"/>
  <c r="H1481" i="1"/>
  <c r="G1481" i="1"/>
  <c r="G1491" i="1"/>
  <c r="G1483" i="1"/>
  <c r="E245" i="5"/>
  <c r="D1222" i="1" s="1"/>
  <c r="G1274" i="1"/>
  <c r="G1275" i="1"/>
  <c r="G1276" i="1"/>
  <c r="G1263" i="1"/>
  <c r="G1264" i="1"/>
  <c r="G1265" i="1"/>
  <c r="G1266" i="1"/>
  <c r="G1267" i="1"/>
  <c r="G1268" i="1"/>
  <c r="G1240" i="1"/>
  <c r="G1241" i="1"/>
  <c r="G1242" i="1"/>
  <c r="G1243" i="1"/>
  <c r="F259" i="5"/>
  <c r="C1235" i="1"/>
  <c r="E284" i="9"/>
  <c r="B284" i="9" s="1"/>
  <c r="C1219" i="1"/>
  <c r="H1219" i="1" s="1"/>
  <c r="G1220" i="1"/>
  <c r="G1221" i="1"/>
  <c r="D238" i="5"/>
  <c r="C1215" i="1" s="1"/>
  <c r="E305" i="9"/>
  <c r="B305" i="9" s="1"/>
  <c r="C1184" i="1"/>
  <c r="G1142" i="1"/>
  <c r="G1143" i="1"/>
  <c r="G1144" i="1"/>
  <c r="G1145" i="1"/>
  <c r="G1146" i="1"/>
  <c r="G1147" i="1"/>
  <c r="F164" i="5"/>
  <c r="G1127" i="1"/>
  <c r="G1135" i="1"/>
  <c r="G1136" i="1"/>
  <c r="G1137" i="1"/>
  <c r="G1138" i="1"/>
  <c r="D146" i="5"/>
  <c r="C1124" i="1" s="1"/>
  <c r="E289" i="9"/>
  <c r="B289" i="9" s="1"/>
  <c r="H1113" i="1"/>
  <c r="G1113" i="1"/>
  <c r="D134" i="5"/>
  <c r="C1112" i="1" s="1"/>
  <c r="F135" i="5"/>
  <c r="F134" i="5"/>
  <c r="H1097" i="1"/>
  <c r="G1097" i="1"/>
  <c r="C1066" i="1"/>
  <c r="D87" i="5"/>
  <c r="C1065" i="1" s="1"/>
  <c r="C1057" i="1"/>
  <c r="D78" i="5"/>
  <c r="C1056" i="1" s="1"/>
  <c r="H1045" i="1"/>
  <c r="G1034" i="1"/>
  <c r="H1034" i="1"/>
  <c r="H1030" i="1"/>
  <c r="H1031" i="1"/>
  <c r="H1032" i="1"/>
  <c r="H1033" i="1"/>
  <c r="G1007" i="1"/>
  <c r="G1008" i="1"/>
  <c r="G1009" i="1"/>
  <c r="G1010" i="1"/>
  <c r="G1011" i="1"/>
  <c r="G1012" i="1"/>
  <c r="G997" i="1"/>
  <c r="G998" i="1"/>
  <c r="G999" i="1"/>
  <c r="G1000" i="1"/>
  <c r="G1001" i="1"/>
  <c r="G1002" i="1"/>
  <c r="G1003" i="1"/>
  <c r="G1004" i="1"/>
  <c r="G1005" i="1"/>
  <c r="G1006" i="1"/>
  <c r="H991" i="1"/>
  <c r="G991" i="1"/>
  <c r="G992" i="1"/>
  <c r="G993" i="1"/>
  <c r="G994" i="1"/>
  <c r="G995" i="1"/>
  <c r="G996" i="1"/>
  <c r="F13" i="5"/>
  <c r="H1224" i="1"/>
  <c r="E296" i="9"/>
  <c r="B296" i="9" s="1"/>
  <c r="E298" i="9"/>
  <c r="B298" i="9" s="1"/>
  <c r="F217" i="9"/>
  <c r="B217" i="9" s="1"/>
  <c r="E303" i="9"/>
  <c r="B303" i="9" s="1"/>
  <c r="H631" i="1"/>
  <c r="G1244" i="1"/>
  <c r="E286" i="9"/>
  <c r="B286" i="9" s="1"/>
  <c r="G1245" i="1"/>
  <c r="G1246" i="1"/>
  <c r="G1247" i="1"/>
  <c r="G1230" i="1"/>
  <c r="I27" i="3"/>
  <c r="D1408" i="1"/>
  <c r="D1412" i="1"/>
  <c r="G1412" i="1" s="1"/>
  <c r="F114" i="6"/>
  <c r="G1414" i="1"/>
  <c r="H1225" i="1"/>
  <c r="G1226" i="1"/>
  <c r="G1229" i="1"/>
  <c r="F250" i="5"/>
  <c r="H1228" i="1"/>
  <c r="G1224" i="1"/>
  <c r="D1227" i="1"/>
  <c r="H1229" i="1"/>
  <c r="E283" i="9"/>
  <c r="B283" i="9" s="1"/>
  <c r="F246" i="5"/>
  <c r="D1223" i="1"/>
  <c r="G1225" i="1"/>
  <c r="G1228" i="1"/>
  <c r="E282" i="9"/>
  <c r="B282" i="9" s="1"/>
  <c r="G632" i="1"/>
  <c r="E644" i="4"/>
  <c r="D638" i="1" s="1"/>
  <c r="E273" i="9"/>
  <c r="B273" i="9" s="1"/>
  <c r="E288" i="9"/>
  <c r="B288" i="9" s="1"/>
  <c r="E293" i="9"/>
  <c r="B293" i="9" s="1"/>
  <c r="E33" i="9"/>
  <c r="B33" i="9" s="1"/>
  <c r="E294" i="9"/>
  <c r="B294" i="9" s="1"/>
  <c r="F215" i="9"/>
  <c r="B215" i="9" s="1"/>
  <c r="C1408" i="1"/>
  <c r="F118" i="6"/>
  <c r="F115" i="6"/>
  <c r="H1383" i="1"/>
  <c r="H1393" i="1"/>
  <c r="H1394" i="1"/>
  <c r="H1395" i="1"/>
  <c r="G1314" i="1"/>
  <c r="H958" i="1"/>
  <c r="H735" i="1"/>
  <c r="H715" i="1"/>
  <c r="H716" i="1"/>
  <c r="H717" i="1"/>
  <c r="H718" i="1"/>
  <c r="H719" i="1"/>
  <c r="H709" i="1"/>
  <c r="H710" i="1"/>
  <c r="H711" i="1"/>
  <c r="H712" i="1"/>
  <c r="H713" i="1"/>
  <c r="H714" i="1"/>
  <c r="B218" i="9"/>
  <c r="E275" i="9"/>
  <c r="B275" i="9" s="1"/>
  <c r="G644" i="1"/>
  <c r="G643" i="1"/>
  <c r="G642" i="1"/>
  <c r="G645" i="1"/>
  <c r="F268" i="9"/>
  <c r="B268" i="9" s="1"/>
  <c r="F612" i="4"/>
  <c r="G631" i="1"/>
  <c r="C599" i="1"/>
  <c r="E144" i="9"/>
  <c r="B144" i="9" s="1"/>
  <c r="F246" i="9"/>
  <c r="B246" i="9" s="1"/>
  <c r="H496" i="1"/>
  <c r="E108" i="9"/>
  <c r="B108" i="9" s="1"/>
  <c r="H405" i="1"/>
  <c r="D396" i="4"/>
  <c r="F397" i="4"/>
  <c r="H393" i="1"/>
  <c r="C386" i="1"/>
  <c r="H389" i="1"/>
  <c r="D363" i="4"/>
  <c r="C358" i="1" s="1"/>
  <c r="G358" i="1" s="1"/>
  <c r="C364" i="1"/>
  <c r="H362" i="1"/>
  <c r="C351" i="1"/>
  <c r="G351" i="1" s="1"/>
  <c r="C306" i="1"/>
  <c r="G311" i="1"/>
  <c r="G307" i="1"/>
  <c r="G291" i="1"/>
  <c r="C413" i="1"/>
  <c r="H413" i="1"/>
  <c r="D644" i="4"/>
  <c r="C269" i="1"/>
  <c r="H269" i="1" s="1"/>
  <c r="G272" i="1"/>
  <c r="G271" i="1"/>
  <c r="C236" i="1"/>
  <c r="H236" i="1" s="1"/>
  <c r="D224" i="4"/>
  <c r="G208" i="1"/>
  <c r="E54" i="9"/>
  <c r="B54" i="9" s="1"/>
  <c r="G188" i="1"/>
  <c r="F222" i="9"/>
  <c r="B222" i="9" s="1"/>
  <c r="G180" i="1"/>
  <c r="E42" i="9"/>
  <c r="B42" i="9" s="1"/>
  <c r="G171" i="1"/>
  <c r="G168" i="1"/>
  <c r="G170" i="1"/>
  <c r="G164" i="1"/>
  <c r="D163" i="4"/>
  <c r="C159" i="1" s="1"/>
  <c r="G159" i="1" s="1"/>
  <c r="G155" i="1"/>
  <c r="H148" i="1"/>
  <c r="G148" i="1"/>
  <c r="F152" i="4"/>
  <c r="G152" i="1"/>
  <c r="G146" i="1"/>
  <c r="C135" i="1"/>
  <c r="G135" i="1" s="1"/>
  <c r="G126" i="1"/>
  <c r="C120" i="1"/>
  <c r="C102" i="1"/>
  <c r="H102" i="1" s="1"/>
  <c r="E38" i="9"/>
  <c r="B38" i="9" s="1"/>
  <c r="G110" i="1"/>
  <c r="G114" i="1"/>
  <c r="G78" i="1"/>
  <c r="G85" i="1"/>
  <c r="G86" i="1"/>
  <c r="G81" i="1"/>
  <c r="C70" i="1"/>
  <c r="H70" i="1" s="1"/>
  <c r="G70" i="1"/>
  <c r="G66" i="1"/>
  <c r="G65" i="1"/>
  <c r="G58" i="1"/>
  <c r="D50" i="4"/>
  <c r="H3" i="1"/>
  <c r="H5" i="1"/>
  <c r="E27" i="9"/>
  <c r="B27" i="9" s="1"/>
  <c r="E32" i="9"/>
  <c r="B32" i="9" s="1"/>
  <c r="E287" i="9"/>
  <c r="B287" i="9" s="1"/>
  <c r="E300" i="9"/>
  <c r="B300" i="9" s="1"/>
  <c r="E301" i="9"/>
  <c r="B301" i="9" s="1"/>
  <c r="H125" i="1"/>
  <c r="G125" i="1"/>
  <c r="G7" i="1"/>
  <c r="G27" i="1"/>
  <c r="G31" i="1"/>
  <c r="G39" i="1"/>
  <c r="G47" i="1"/>
  <c r="G55" i="1"/>
  <c r="G59" i="1"/>
  <c r="G67" i="1"/>
  <c r="G79" i="1"/>
  <c r="G91" i="1"/>
  <c r="H101" i="1"/>
  <c r="G101" i="1"/>
  <c r="G112" i="1"/>
  <c r="H117" i="1"/>
  <c r="G117" i="1"/>
  <c r="G118" i="1"/>
  <c r="G156" i="1"/>
  <c r="H161" i="1"/>
  <c r="G161" i="1"/>
  <c r="G162" i="1"/>
  <c r="G172" i="1"/>
  <c r="H177" i="1"/>
  <c r="G177" i="1"/>
  <c r="H182" i="1"/>
  <c r="G182" i="1"/>
  <c r="H185" i="1"/>
  <c r="G185" i="1"/>
  <c r="H190" i="1"/>
  <c r="G190" i="1"/>
  <c r="H213" i="1"/>
  <c r="G213" i="1"/>
  <c r="H218" i="1"/>
  <c r="G218" i="1"/>
  <c r="H221" i="1"/>
  <c r="G221" i="1"/>
  <c r="H226" i="1"/>
  <c r="G226" i="1"/>
  <c r="H229" i="1"/>
  <c r="G229" i="1"/>
  <c r="H234" i="1"/>
  <c r="G234" i="1"/>
  <c r="H237" i="1"/>
  <c r="G237" i="1"/>
  <c r="H242" i="1"/>
  <c r="G242" i="1"/>
  <c r="H245" i="1"/>
  <c r="G245" i="1"/>
  <c r="H250" i="1"/>
  <c r="G250" i="1"/>
  <c r="H253" i="1"/>
  <c r="G253" i="1"/>
  <c r="H258" i="1"/>
  <c r="G258" i="1"/>
  <c r="G324" i="1"/>
  <c r="H324" i="1"/>
  <c r="G327" i="1"/>
  <c r="H327" i="1"/>
  <c r="G330" i="1"/>
  <c r="H330" i="1"/>
  <c r="G352" i="1"/>
  <c r="H352" i="1"/>
  <c r="G355" i="1"/>
  <c r="H355" i="1"/>
  <c r="H358" i="1"/>
  <c r="G364" i="1"/>
  <c r="H364" i="1"/>
  <c r="G367" i="1"/>
  <c r="H367" i="1"/>
  <c r="G370" i="1"/>
  <c r="H370" i="1"/>
  <c r="G387" i="1"/>
  <c r="H387" i="1"/>
  <c r="G396" i="1"/>
  <c r="H396" i="1"/>
  <c r="G399" i="1"/>
  <c r="H399" i="1"/>
  <c r="G415" i="1"/>
  <c r="H415" i="1"/>
  <c r="G418" i="1"/>
  <c r="H418" i="1"/>
  <c r="G435" i="1"/>
  <c r="H435" i="1"/>
  <c r="G444" i="1"/>
  <c r="H444" i="1"/>
  <c r="G447" i="1"/>
  <c r="H447" i="1"/>
  <c r="G450" i="1"/>
  <c r="H450" i="1"/>
  <c r="G482" i="1"/>
  <c r="H482" i="1"/>
  <c r="G484" i="1"/>
  <c r="H484"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65" i="1"/>
  <c r="G565" i="1"/>
  <c r="H567" i="1"/>
  <c r="G567" i="1"/>
  <c r="H569" i="1"/>
  <c r="G569" i="1"/>
  <c r="H571" i="1"/>
  <c r="G571" i="1"/>
  <c r="H573" i="1"/>
  <c r="G573" i="1"/>
  <c r="G3" i="1"/>
  <c r="G11" i="1"/>
  <c r="G15" i="1"/>
  <c r="G19" i="1"/>
  <c r="G23" i="1"/>
  <c r="G35" i="1"/>
  <c r="G43" i="1"/>
  <c r="G51" i="1"/>
  <c r="G63" i="1"/>
  <c r="G71" i="1"/>
  <c r="G75" i="1"/>
  <c r="G83" i="1"/>
  <c r="G87" i="1"/>
  <c r="G95" i="1"/>
  <c r="G102" i="1"/>
  <c r="G128" i="1"/>
  <c r="H133" i="1"/>
  <c r="G133" i="1"/>
  <c r="G134" i="1"/>
  <c r="G144" i="1"/>
  <c r="H4" i="1"/>
  <c r="H8" i="1"/>
  <c r="H12" i="1"/>
  <c r="H16" i="1"/>
  <c r="H20" i="1"/>
  <c r="H24" i="1"/>
  <c r="H28" i="1"/>
  <c r="H32" i="1"/>
  <c r="H36" i="1"/>
  <c r="H40" i="1"/>
  <c r="H44" i="1"/>
  <c r="H48" i="1"/>
  <c r="H52" i="1"/>
  <c r="H56" i="1"/>
  <c r="H60" i="1"/>
  <c r="H64" i="1"/>
  <c r="H68" i="1"/>
  <c r="H72" i="1"/>
  <c r="H76" i="1"/>
  <c r="H80" i="1"/>
  <c r="H84" i="1"/>
  <c r="H88" i="1"/>
  <c r="H92" i="1"/>
  <c r="H96" i="1"/>
  <c r="H106" i="1"/>
  <c r="H113" i="1"/>
  <c r="G113" i="1"/>
  <c r="H122" i="1"/>
  <c r="H138" i="1"/>
  <c r="H145" i="1"/>
  <c r="G145" i="1"/>
  <c r="H150" i="1"/>
  <c r="H157" i="1"/>
  <c r="G157" i="1"/>
  <c r="H166" i="1"/>
  <c r="H173" i="1"/>
  <c r="G173" i="1"/>
  <c r="H194" i="1"/>
  <c r="G194" i="1"/>
  <c r="H197" i="1"/>
  <c r="G197" i="1"/>
  <c r="H202" i="1"/>
  <c r="G202" i="1"/>
  <c r="H205" i="1"/>
  <c r="G205" i="1"/>
  <c r="H210" i="1"/>
  <c r="G210" i="1"/>
  <c r="H262" i="1"/>
  <c r="G262" i="1"/>
  <c r="H265" i="1"/>
  <c r="G265" i="1"/>
  <c r="H270" i="1"/>
  <c r="G270" i="1"/>
  <c r="H273" i="1"/>
  <c r="G273" i="1"/>
  <c r="H278" i="1"/>
  <c r="G278" i="1"/>
  <c r="H281" i="1"/>
  <c r="G281" i="1"/>
  <c r="H290" i="1"/>
  <c r="G290" i="1"/>
  <c r="H298" i="1"/>
  <c r="G298" i="1"/>
  <c r="H301" i="1"/>
  <c r="G301" i="1"/>
  <c r="H306" i="1"/>
  <c r="G306" i="1"/>
  <c r="H309" i="1"/>
  <c r="G309" i="1"/>
  <c r="H314" i="1"/>
  <c r="G314" i="1"/>
  <c r="G334" i="1"/>
  <c r="H334" i="1"/>
  <c r="G336" i="1"/>
  <c r="H336" i="1"/>
  <c r="G374" i="1"/>
  <c r="H374" i="1"/>
  <c r="G376" i="1"/>
  <c r="H376" i="1"/>
  <c r="G422" i="1"/>
  <c r="H422" i="1"/>
  <c r="G424" i="1"/>
  <c r="H424" i="1"/>
  <c r="G456" i="1"/>
  <c r="H456" i="1"/>
  <c r="G459" i="1"/>
  <c r="H459" i="1"/>
  <c r="G462" i="1"/>
  <c r="H462" i="1"/>
  <c r="G479" i="1"/>
  <c r="H479" i="1"/>
  <c r="G488" i="1"/>
  <c r="H488" i="1"/>
  <c r="G491" i="1"/>
  <c r="H491" i="1"/>
  <c r="G494" i="1"/>
  <c r="H494" i="1"/>
  <c r="H109" i="1"/>
  <c r="G109" i="1"/>
  <c r="H178" i="1"/>
  <c r="G178" i="1"/>
  <c r="H222" i="1"/>
  <c r="G222" i="1"/>
  <c r="H225" i="1"/>
  <c r="G225" i="1"/>
  <c r="H230" i="1"/>
  <c r="G230" i="1"/>
  <c r="H233" i="1"/>
  <c r="G233" i="1"/>
  <c r="H238" i="1"/>
  <c r="G238" i="1"/>
  <c r="H241" i="1"/>
  <c r="G241" i="1"/>
  <c r="H246" i="1"/>
  <c r="G246" i="1"/>
  <c r="H249" i="1"/>
  <c r="G249" i="1"/>
  <c r="H254" i="1"/>
  <c r="G254" i="1"/>
  <c r="G331" i="1"/>
  <c r="H331" i="1"/>
  <c r="G343" i="1"/>
  <c r="H343" i="1"/>
  <c r="G371" i="1"/>
  <c r="H371" i="1"/>
  <c r="G380" i="1"/>
  <c r="H380" i="1"/>
  <c r="G386" i="1"/>
  <c r="H386" i="1"/>
  <c r="G428" i="1"/>
  <c r="H428" i="1"/>
  <c r="G431" i="1"/>
  <c r="H431" i="1"/>
  <c r="G434" i="1"/>
  <c r="H434" i="1"/>
  <c r="G451" i="1"/>
  <c r="H451" i="1"/>
  <c r="G468" i="1"/>
  <c r="H468" i="1"/>
  <c r="G498" i="1"/>
  <c r="H498" i="1"/>
  <c r="G500" i="1"/>
  <c r="H500" i="1"/>
  <c r="H141" i="1"/>
  <c r="G141" i="1"/>
  <c r="H153" i="1"/>
  <c r="G153" i="1"/>
  <c r="H169" i="1"/>
  <c r="G169" i="1"/>
  <c r="H181" i="1"/>
  <c r="G181" i="1"/>
  <c r="H186" i="1"/>
  <c r="G186" i="1"/>
  <c r="H189" i="1"/>
  <c r="G189" i="1"/>
  <c r="H214" i="1"/>
  <c r="G214" i="1"/>
  <c r="H217" i="1"/>
  <c r="G217" i="1"/>
  <c r="H257" i="1"/>
  <c r="G257" i="1"/>
  <c r="G340" i="1"/>
  <c r="H340" i="1"/>
  <c r="G383" i="1"/>
  <c r="H383" i="1"/>
  <c r="G404" i="1"/>
  <c r="H404" i="1"/>
  <c r="G419" i="1"/>
  <c r="H419" i="1"/>
  <c r="G4" i="1"/>
  <c r="H6" i="1"/>
  <c r="G8" i="1"/>
  <c r="H10" i="1"/>
  <c r="G12" i="1"/>
  <c r="H14" i="1"/>
  <c r="G16" i="1"/>
  <c r="H18" i="1"/>
  <c r="G20" i="1"/>
  <c r="H22" i="1"/>
  <c r="G24" i="1"/>
  <c r="H26" i="1"/>
  <c r="G28" i="1"/>
  <c r="H30" i="1"/>
  <c r="G32" i="1"/>
  <c r="H34" i="1"/>
  <c r="G36" i="1"/>
  <c r="H38" i="1"/>
  <c r="G40" i="1"/>
  <c r="H42" i="1"/>
  <c r="G44" i="1"/>
  <c r="G48" i="1"/>
  <c r="H50" i="1"/>
  <c r="G52" i="1"/>
  <c r="H54" i="1"/>
  <c r="G56" i="1"/>
  <c r="H58" i="1"/>
  <c r="G60" i="1"/>
  <c r="H62" i="1"/>
  <c r="G64" i="1"/>
  <c r="H66" i="1"/>
  <c r="G68" i="1"/>
  <c r="G72" i="1"/>
  <c r="H74" i="1"/>
  <c r="G76" i="1"/>
  <c r="H78" i="1"/>
  <c r="G80" i="1"/>
  <c r="H82" i="1"/>
  <c r="G84" i="1"/>
  <c r="H86" i="1"/>
  <c r="G88" i="1"/>
  <c r="H90" i="1"/>
  <c r="G92" i="1"/>
  <c r="H94" i="1"/>
  <c r="G96" i="1"/>
  <c r="H98" i="1"/>
  <c r="G100" i="1"/>
  <c r="H105" i="1"/>
  <c r="G105" i="1"/>
  <c r="G106" i="1"/>
  <c r="H114" i="1"/>
  <c r="G116" i="1"/>
  <c r="H121" i="1"/>
  <c r="G121" i="1"/>
  <c r="G122" i="1"/>
  <c r="H130" i="1"/>
  <c r="G132" i="1"/>
  <c r="H137" i="1"/>
  <c r="G137" i="1"/>
  <c r="G138" i="1"/>
  <c r="H146" i="1"/>
  <c r="H149" i="1"/>
  <c r="G149" i="1"/>
  <c r="G150" i="1"/>
  <c r="H158" i="1"/>
  <c r="G160" i="1"/>
  <c r="H165" i="1"/>
  <c r="G165" i="1"/>
  <c r="G166" i="1"/>
  <c r="H174" i="1"/>
  <c r="G176" i="1"/>
  <c r="H193" i="1"/>
  <c r="G193" i="1"/>
  <c r="H198" i="1"/>
  <c r="G198" i="1"/>
  <c r="H201" i="1"/>
  <c r="G201" i="1"/>
  <c r="H206" i="1"/>
  <c r="G206" i="1"/>
  <c r="H209" i="1"/>
  <c r="G209" i="1"/>
  <c r="H261" i="1"/>
  <c r="G261" i="1"/>
  <c r="H266" i="1"/>
  <c r="G266" i="1"/>
  <c r="H274" i="1"/>
  <c r="G274" i="1"/>
  <c r="H277" i="1"/>
  <c r="G277" i="1"/>
  <c r="H282" i="1"/>
  <c r="G282" i="1"/>
  <c r="H289" i="1"/>
  <c r="G289" i="1"/>
  <c r="H294" i="1"/>
  <c r="G294" i="1"/>
  <c r="H297" i="1"/>
  <c r="G297" i="1"/>
  <c r="H302" i="1"/>
  <c r="G302" i="1"/>
  <c r="H305" i="1"/>
  <c r="G305" i="1"/>
  <c r="H310" i="1"/>
  <c r="G310" i="1"/>
  <c r="H313" i="1"/>
  <c r="G313" i="1"/>
  <c r="G318" i="1"/>
  <c r="H318" i="1"/>
  <c r="G320" i="1"/>
  <c r="H320" i="1"/>
  <c r="G346" i="1"/>
  <c r="H346" i="1"/>
  <c r="G348" i="1"/>
  <c r="H348" i="1"/>
  <c r="G360" i="1"/>
  <c r="H360" i="1"/>
  <c r="G390" i="1"/>
  <c r="H390" i="1"/>
  <c r="G392" i="1"/>
  <c r="H392" i="1"/>
  <c r="G412" i="1"/>
  <c r="H412" i="1"/>
  <c r="G438" i="1"/>
  <c r="H438" i="1"/>
  <c r="G440" i="1"/>
  <c r="H440" i="1"/>
  <c r="G463" i="1"/>
  <c r="H463" i="1"/>
  <c r="G472" i="1"/>
  <c r="H472" i="1"/>
  <c r="G475" i="1"/>
  <c r="H475" i="1"/>
  <c r="G495" i="1"/>
  <c r="H495"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G323" i="1"/>
  <c r="H323" i="1"/>
  <c r="G339" i="1"/>
  <c r="H339" i="1"/>
  <c r="H351" i="1"/>
  <c r="G363" i="1"/>
  <c r="H363" i="1"/>
  <c r="G379" i="1"/>
  <c r="H379" i="1"/>
  <c r="G395" i="1"/>
  <c r="H395" i="1"/>
  <c r="G427" i="1"/>
  <c r="H427" i="1"/>
  <c r="G443" i="1"/>
  <c r="H443" i="1"/>
  <c r="G455" i="1"/>
  <c r="H455" i="1"/>
  <c r="G471" i="1"/>
  <c r="H471" i="1"/>
  <c r="G487" i="1"/>
  <c r="H487" i="1"/>
  <c r="H503" i="1"/>
  <c r="G503" i="1"/>
  <c r="H505" i="1"/>
  <c r="G505" i="1"/>
  <c r="H507" i="1"/>
  <c r="G507" i="1"/>
  <c r="H509" i="1"/>
  <c r="G509" i="1"/>
  <c r="H511" i="1"/>
  <c r="G511" i="1"/>
  <c r="H513" i="1"/>
  <c r="G513" i="1"/>
  <c r="H515" i="1"/>
  <c r="G515" i="1"/>
  <c r="H517" i="1"/>
  <c r="G517" i="1"/>
  <c r="H519" i="1"/>
  <c r="G519" i="1"/>
  <c r="H521" i="1"/>
  <c r="G521" i="1"/>
  <c r="H1494" i="1"/>
  <c r="G1494" i="1"/>
  <c r="H1510" i="1"/>
  <c r="G1510" i="1"/>
  <c r="H1522" i="1"/>
  <c r="G1522" i="1"/>
  <c r="H1538" i="1"/>
  <c r="G1538" i="1"/>
  <c r="H1554" i="1"/>
  <c r="G1554" i="1"/>
  <c r="H1570" i="1"/>
  <c r="G1570" i="1"/>
  <c r="E528" i="4"/>
  <c r="H99" i="1"/>
  <c r="H103" i="1"/>
  <c r="H107" i="1"/>
  <c r="H111" i="1"/>
  <c r="H115" i="1"/>
  <c r="H119" i="1"/>
  <c r="H123" i="1"/>
  <c r="H127" i="1"/>
  <c r="H131" i="1"/>
  <c r="H139" i="1"/>
  <c r="H143" i="1"/>
  <c r="H151" i="1"/>
  <c r="H155" i="1"/>
  <c r="H159" i="1"/>
  <c r="H163" i="1"/>
  <c r="H167" i="1"/>
  <c r="H171" i="1"/>
  <c r="H175" i="1"/>
  <c r="H179" i="1"/>
  <c r="H183" i="1"/>
  <c r="H187" i="1"/>
  <c r="H191" i="1"/>
  <c r="H195" i="1"/>
  <c r="H199" i="1"/>
  <c r="H203" i="1"/>
  <c r="H207" i="1"/>
  <c r="H215" i="1"/>
  <c r="H219" i="1"/>
  <c r="H223" i="1"/>
  <c r="H227" i="1"/>
  <c r="H231" i="1"/>
  <c r="H235" i="1"/>
  <c r="H239" i="1"/>
  <c r="H243" i="1"/>
  <c r="H247" i="1"/>
  <c r="H251" i="1"/>
  <c r="H255" i="1"/>
  <c r="H263" i="1"/>
  <c r="H267" i="1"/>
  <c r="H271" i="1"/>
  <c r="H275" i="1"/>
  <c r="H279" i="1"/>
  <c r="H283" i="1"/>
  <c r="H291" i="1"/>
  <c r="H295" i="1"/>
  <c r="H299" i="1"/>
  <c r="H303" i="1"/>
  <c r="H307" i="1"/>
  <c r="H311" i="1"/>
  <c r="H315" i="1"/>
  <c r="G319" i="1"/>
  <c r="H319" i="1"/>
  <c r="G328" i="1"/>
  <c r="G335" i="1"/>
  <c r="H335" i="1"/>
  <c r="G344" i="1"/>
  <c r="G347" i="1"/>
  <c r="H347" i="1"/>
  <c r="G356" i="1"/>
  <c r="G359" i="1"/>
  <c r="H359" i="1"/>
  <c r="G368" i="1"/>
  <c r="G375" i="1"/>
  <c r="H375" i="1"/>
  <c r="G384" i="1"/>
  <c r="G400" i="1"/>
  <c r="G411" i="1"/>
  <c r="H411" i="1"/>
  <c r="G416" i="1"/>
  <c r="G423" i="1"/>
  <c r="H423" i="1"/>
  <c r="G432" i="1"/>
  <c r="G439" i="1"/>
  <c r="H439" i="1"/>
  <c r="G448" i="1"/>
  <c r="G460" i="1"/>
  <c r="G467" i="1"/>
  <c r="H467" i="1"/>
  <c r="G476" i="1"/>
  <c r="G483" i="1"/>
  <c r="H483" i="1"/>
  <c r="G492" i="1"/>
  <c r="G499" i="1"/>
  <c r="H499" i="1"/>
  <c r="H1479" i="1"/>
  <c r="G1479" i="1"/>
  <c r="J1479" i="1"/>
  <c r="G317" i="1"/>
  <c r="G321" i="1"/>
  <c r="G325" i="1"/>
  <c r="G329" i="1"/>
  <c r="G333" i="1"/>
  <c r="G337" i="1"/>
  <c r="G341" i="1"/>
  <c r="G349" i="1"/>
  <c r="G353" i="1"/>
  <c r="G357" i="1"/>
  <c r="G361" i="1"/>
  <c r="G365" i="1"/>
  <c r="G369" i="1"/>
  <c r="G373" i="1"/>
  <c r="G377" i="1"/>
  <c r="G381" i="1"/>
  <c r="G385" i="1"/>
  <c r="G389" i="1"/>
  <c r="G393" i="1"/>
  <c r="G397" i="1"/>
  <c r="G401" i="1"/>
  <c r="G405" i="1"/>
  <c r="G413" i="1"/>
  <c r="G417" i="1"/>
  <c r="G421" i="1"/>
  <c r="G425" i="1"/>
  <c r="G429" i="1"/>
  <c r="G433" i="1"/>
  <c r="G437" i="1"/>
  <c r="G441" i="1"/>
  <c r="G445" i="1"/>
  <c r="G449" i="1"/>
  <c r="G457" i="1"/>
  <c r="G461" i="1"/>
  <c r="G465" i="1"/>
  <c r="G469" i="1"/>
  <c r="G473" i="1"/>
  <c r="G477" i="1"/>
  <c r="G481" i="1"/>
  <c r="G485" i="1"/>
  <c r="G489" i="1"/>
  <c r="G493" i="1"/>
  <c r="G497" i="1"/>
  <c r="G501"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I1439" i="1"/>
  <c r="H1444" i="1"/>
  <c r="H1449" i="1"/>
  <c r="G1449" i="1"/>
  <c r="I1449" i="1" s="1"/>
  <c r="J1449" i="1"/>
  <c r="H1453" i="1"/>
  <c r="G1453" i="1"/>
  <c r="H1455" i="1"/>
  <c r="G1455" i="1"/>
  <c r="J1455" i="1"/>
  <c r="H1459" i="1"/>
  <c r="G1459" i="1"/>
  <c r="I1459" i="1" s="1"/>
  <c r="J1459" i="1"/>
  <c r="H1462" i="1"/>
  <c r="G1462" i="1"/>
  <c r="J1462" i="1"/>
  <c r="H1466" i="1"/>
  <c r="G1466" i="1"/>
  <c r="J1466" i="1"/>
  <c r="H1474" i="1"/>
  <c r="G1474" i="1"/>
  <c r="J1474" i="1"/>
  <c r="I1476" i="1"/>
  <c r="H1482" i="1"/>
  <c r="G1482" i="1"/>
  <c r="H1498" i="1"/>
  <c r="G1498" i="1"/>
  <c r="H1514" i="1"/>
  <c r="G1514" i="1"/>
  <c r="H1526" i="1"/>
  <c r="G1526" i="1"/>
  <c r="H1542" i="1"/>
  <c r="G1542" i="1"/>
  <c r="H1558" i="1"/>
  <c r="G1558" i="1"/>
  <c r="H1574" i="1"/>
  <c r="G1574" i="1"/>
  <c r="F7" i="4"/>
  <c r="D298" i="4"/>
  <c r="F299" i="4"/>
  <c r="I1446" i="1"/>
  <c r="I1450" i="1"/>
  <c r="I1456" i="1"/>
  <c r="I1460" i="1"/>
  <c r="I1463" i="1"/>
  <c r="I1467" i="1"/>
  <c r="I1471" i="1"/>
  <c r="H1477" i="1"/>
  <c r="G1477" i="1"/>
  <c r="J1477" i="1"/>
  <c r="H1486" i="1"/>
  <c r="G1486" i="1"/>
  <c r="H1502" i="1"/>
  <c r="G1502" i="1"/>
  <c r="H1530" i="1"/>
  <c r="G1530" i="1"/>
  <c r="H1546" i="1"/>
  <c r="G1546" i="1"/>
  <c r="H1562" i="1"/>
  <c r="G1562" i="1"/>
  <c r="H1578" i="1"/>
  <c r="G1578" i="1"/>
  <c r="E151" i="4"/>
  <c r="F252" i="4"/>
  <c r="E407" i="4"/>
  <c r="D402" i="1" s="1"/>
  <c r="D350" i="4"/>
  <c r="F351" i="4"/>
  <c r="F363" i="4"/>
  <c r="H1440" i="1"/>
  <c r="I1443" i="1"/>
  <c r="H1447" i="1"/>
  <c r="G1447" i="1"/>
  <c r="I1447" i="1" s="1"/>
  <c r="J1447" i="1"/>
  <c r="H1451" i="1"/>
  <c r="G1451" i="1"/>
  <c r="J1451" i="1"/>
  <c r="H1454" i="1"/>
  <c r="G1454" i="1"/>
  <c r="H1457" i="1"/>
  <c r="G1457" i="1"/>
  <c r="I1457" i="1" s="1"/>
  <c r="J1457" i="1"/>
  <c r="H1461" i="1"/>
  <c r="G1461" i="1"/>
  <c r="H1464" i="1"/>
  <c r="G1464" i="1"/>
  <c r="J1464" i="1"/>
  <c r="H1468" i="1"/>
  <c r="G1468" i="1"/>
  <c r="I1468" i="1" s="1"/>
  <c r="J1468" i="1"/>
  <c r="H1472" i="1"/>
  <c r="G1472" i="1"/>
  <c r="J1472" i="1"/>
  <c r="H1490" i="1"/>
  <c r="G1490" i="1"/>
  <c r="H1506" i="1"/>
  <c r="G1506" i="1"/>
  <c r="H1518" i="1"/>
  <c r="G1518" i="1"/>
  <c r="H1534" i="1"/>
  <c r="G1534" i="1"/>
  <c r="H1550" i="1"/>
  <c r="G1550" i="1"/>
  <c r="H1566" i="1"/>
  <c r="G1566" i="1"/>
  <c r="E6" i="4"/>
  <c r="F163" i="4"/>
  <c r="E350" i="4"/>
  <c r="E420" i="4"/>
  <c r="F460" i="4"/>
  <c r="D459" i="4"/>
  <c r="D12" i="5"/>
  <c r="D7" i="5" s="1"/>
  <c r="F45" i="5"/>
  <c r="H308" i="9"/>
  <c r="E176" i="5"/>
  <c r="B316" i="9"/>
  <c r="E315" i="9"/>
  <c r="I10" i="3" s="1"/>
  <c r="G1440" i="1"/>
  <c r="I1440" i="1" s="1"/>
  <c r="G1442" i="1"/>
  <c r="I1442" i="1" s="1"/>
  <c r="G1444" i="1"/>
  <c r="I1444" i="1" s="1"/>
  <c r="D133" i="4"/>
  <c r="D215" i="4"/>
  <c r="D263" i="4"/>
  <c r="F304" i="4"/>
  <c r="F356" i="4"/>
  <c r="D643" i="4"/>
  <c r="F416" i="4"/>
  <c r="F417" i="4"/>
  <c r="F522" i="4"/>
  <c r="G195" i="9"/>
  <c r="E195" i="9" s="1"/>
  <c r="B195" i="9" s="1"/>
  <c r="F530" i="4"/>
  <c r="D529" i="4"/>
  <c r="E593" i="4"/>
  <c r="D587" i="1" s="1"/>
  <c r="E7" i="5"/>
  <c r="H290" i="9"/>
  <c r="E290" i="9" s="1"/>
  <c r="B290" i="9" s="1"/>
  <c r="F88" i="5"/>
  <c r="E87" i="5"/>
  <c r="D1065" i="1" s="1"/>
  <c r="F119" i="5"/>
  <c r="D118" i="5"/>
  <c r="H27" i="3"/>
  <c r="H29" i="3"/>
  <c r="G161" i="9"/>
  <c r="E161" i="9" s="1"/>
  <c r="B161" i="9" s="1"/>
  <c r="F40" i="4"/>
  <c r="H21" i="9"/>
  <c r="G21" i="9"/>
  <c r="F188" i="4"/>
  <c r="D196" i="4"/>
  <c r="F402" i="4"/>
  <c r="E643" i="4"/>
  <c r="D637" i="1" s="1"/>
  <c r="E459" i="4"/>
  <c r="D453" i="1" s="1"/>
  <c r="D472" i="4"/>
  <c r="F481" i="4"/>
  <c r="D484" i="4"/>
  <c r="D580" i="4"/>
  <c r="F585" i="4"/>
  <c r="D625" i="4"/>
  <c r="G310" i="9"/>
  <c r="E310" i="9" s="1"/>
  <c r="B310" i="9" s="1"/>
  <c r="F190" i="5"/>
  <c r="G209" i="9"/>
  <c r="E209" i="9" s="1"/>
  <c r="B209" i="9" s="1"/>
  <c r="F87" i="5"/>
  <c r="D177" i="5"/>
  <c r="F180" i="5"/>
  <c r="G169" i="9"/>
  <c r="E169" i="9" s="1"/>
  <c r="B169" i="9" s="1"/>
  <c r="G177" i="9"/>
  <c r="E177" i="9" s="1"/>
  <c r="B177" i="9" s="1"/>
  <c r="G185" i="9"/>
  <c r="E185" i="9" s="1"/>
  <c r="B185" i="9" s="1"/>
  <c r="E238" i="5"/>
  <c r="D245" i="5"/>
  <c r="D237" i="5" s="1"/>
  <c r="E258" i="5"/>
  <c r="D1235" i="1" s="1"/>
  <c r="E5" i="6"/>
  <c r="B87" i="9"/>
  <c r="B95" i="9"/>
  <c r="B116" i="9"/>
  <c r="B120" i="9"/>
  <c r="B124" i="9"/>
  <c r="B128" i="9"/>
  <c r="B132" i="9"/>
  <c r="B136" i="9"/>
  <c r="B140" i="9"/>
  <c r="G163" i="9"/>
  <c r="E163" i="9" s="1"/>
  <c r="B163" i="9" s="1"/>
  <c r="G168" i="9"/>
  <c r="E168" i="9" s="1"/>
  <c r="B168" i="9" s="1"/>
  <c r="G171" i="9"/>
  <c r="E171" i="9" s="1"/>
  <c r="B171" i="9" s="1"/>
  <c r="G176" i="9"/>
  <c r="E176" i="9" s="1"/>
  <c r="B176" i="9" s="1"/>
  <c r="G179" i="9"/>
  <c r="E179" i="9" s="1"/>
  <c r="B179" i="9" s="1"/>
  <c r="G184" i="9"/>
  <c r="E184" i="9" s="1"/>
  <c r="B184" i="9" s="1"/>
  <c r="G193" i="9"/>
  <c r="E193" i="9" s="1"/>
  <c r="B193" i="9" s="1"/>
  <c r="G201" i="9"/>
  <c r="E201" i="9" s="1"/>
  <c r="B201" i="9" s="1"/>
  <c r="F228" i="9"/>
  <c r="B228" i="9" s="1"/>
  <c r="B231" i="9"/>
  <c r="D593" i="4"/>
  <c r="D69" i="5"/>
  <c r="E146" i="5"/>
  <c r="D1124" i="1" s="1"/>
  <c r="D206" i="5"/>
  <c r="F5" i="6"/>
  <c r="D35" i="6"/>
  <c r="D129" i="6"/>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11" i="9"/>
  <c r="E211" i="9" s="1"/>
  <c r="B211" i="9" s="1"/>
  <c r="G207" i="9"/>
  <c r="E207" i="9" s="1"/>
  <c r="B207" i="9" s="1"/>
  <c r="G203" i="9"/>
  <c r="E203" i="9" s="1"/>
  <c r="B203" i="9" s="1"/>
  <c r="G281" i="9"/>
  <c r="E281" i="9" s="1"/>
  <c r="B281"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G190" i="9"/>
  <c r="E190" i="9" s="1"/>
  <c r="B190" i="9" s="1"/>
  <c r="G188" i="9"/>
  <c r="E188" i="9" s="1"/>
  <c r="B188" i="9" s="1"/>
  <c r="G186" i="9"/>
  <c r="E186" i="9" s="1"/>
  <c r="B186" i="9" s="1"/>
  <c r="G182" i="9"/>
  <c r="E182" i="9" s="1"/>
  <c r="B182" i="9" s="1"/>
  <c r="G178" i="9"/>
  <c r="E178" i="9" s="1"/>
  <c r="B178" i="9" s="1"/>
  <c r="G174" i="9"/>
  <c r="E174" i="9" s="1"/>
  <c r="B174" i="9" s="1"/>
  <c r="G170" i="9"/>
  <c r="E170" i="9" s="1"/>
  <c r="B170" i="9" s="1"/>
  <c r="H166" i="9"/>
  <c r="G162" i="9"/>
  <c r="E162" i="9" s="1"/>
  <c r="B162" i="9" s="1"/>
  <c r="I10" i="9"/>
  <c r="E62" i="9"/>
  <c r="B62" i="9" s="1"/>
  <c r="E70" i="9"/>
  <c r="B70" i="9" s="1"/>
  <c r="E78" i="9"/>
  <c r="B78" i="9" s="1"/>
  <c r="E86" i="9"/>
  <c r="B86"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G165" i="9"/>
  <c r="G173" i="9"/>
  <c r="E173" i="9" s="1"/>
  <c r="B173" i="9" s="1"/>
  <c r="G181" i="9"/>
  <c r="E181" i="9" s="1"/>
  <c r="B181" i="9" s="1"/>
  <c r="G199" i="9"/>
  <c r="E199" i="9" s="1"/>
  <c r="B199" i="9" s="1"/>
  <c r="D42" i="8"/>
  <c r="G313" i="9" s="1"/>
  <c r="E313" i="9" s="1"/>
  <c r="B88" i="9"/>
  <c r="E93" i="9"/>
  <c r="B93" i="9" s="1"/>
  <c r="G164" i="9"/>
  <c r="E164" i="9" s="1"/>
  <c r="B164" i="9" s="1"/>
  <c r="G167" i="9"/>
  <c r="E167" i="9" s="1"/>
  <c r="B167" i="9" s="1"/>
  <c r="G172" i="9"/>
  <c r="E172" i="9" s="1"/>
  <c r="B172" i="9" s="1"/>
  <c r="G175" i="9"/>
  <c r="E175" i="9" s="1"/>
  <c r="B175" i="9" s="1"/>
  <c r="G180" i="9"/>
  <c r="E180" i="9" s="1"/>
  <c r="B180" i="9" s="1"/>
  <c r="G183" i="9"/>
  <c r="E183" i="9" s="1"/>
  <c r="B183" i="9" s="1"/>
  <c r="G192" i="9"/>
  <c r="E192" i="9" s="1"/>
  <c r="G197" i="9"/>
  <c r="E197" i="9" s="1"/>
  <c r="B197" i="9" s="1"/>
  <c r="G205" i="9"/>
  <c r="E205" i="9" s="1"/>
  <c r="B205" i="9" s="1"/>
  <c r="L213" i="9"/>
  <c r="F213" i="9" s="1"/>
  <c r="B213" i="9" s="1"/>
  <c r="F277" i="9"/>
  <c r="E90" i="9"/>
  <c r="B90" i="9" s="1"/>
  <c r="F220" i="9"/>
  <c r="B220" i="9" s="1"/>
  <c r="B223" i="9"/>
  <c r="F252" i="9"/>
  <c r="B252" i="9" s="1"/>
  <c r="B221" i="9"/>
  <c r="B229" i="9"/>
  <c r="B237" i="9"/>
  <c r="B245" i="9"/>
  <c r="F219" i="9"/>
  <c r="B219" i="9" s="1"/>
  <c r="F227" i="9"/>
  <c r="B227" i="9" s="1"/>
  <c r="F235" i="9"/>
  <c r="B235" i="9" s="1"/>
  <c r="F243" i="9"/>
  <c r="B243" i="9" s="1"/>
  <c r="B225" i="9"/>
  <c r="B233" i="9"/>
  <c r="B241" i="9"/>
  <c r="B249" i="9"/>
  <c r="B257" i="9"/>
  <c r="B265" i="9"/>
  <c r="H1576" i="1" l="1"/>
  <c r="G1576" i="1"/>
  <c r="G1219" i="1"/>
  <c r="G1184" i="1"/>
  <c r="H1184" i="1"/>
  <c r="H1112" i="1"/>
  <c r="G1112" i="1"/>
  <c r="G1066" i="1"/>
  <c r="H1066" i="1"/>
  <c r="G1056" i="1"/>
  <c r="H1056" i="1"/>
  <c r="F78" i="5"/>
  <c r="H1057" i="1"/>
  <c r="G1057" i="1"/>
  <c r="H1412" i="1"/>
  <c r="G1227" i="1"/>
  <c r="H1227" i="1"/>
  <c r="G1223" i="1"/>
  <c r="H1223" i="1"/>
  <c r="G1408" i="1"/>
  <c r="H1408" i="1"/>
  <c r="E21" i="9"/>
  <c r="B21" i="9" s="1"/>
  <c r="F396" i="4"/>
  <c r="C391" i="1"/>
  <c r="F644" i="4"/>
  <c r="C638" i="1"/>
  <c r="G269" i="1"/>
  <c r="G236" i="1"/>
  <c r="F224" i="4"/>
  <c r="C220" i="1"/>
  <c r="H135" i="1"/>
  <c r="H120" i="1"/>
  <c r="G120" i="1"/>
  <c r="D6" i="4"/>
  <c r="H16" i="3" s="1"/>
  <c r="F50" i="4"/>
  <c r="C46" i="1"/>
  <c r="B313" i="9"/>
  <c r="H1124" i="1"/>
  <c r="G1124" i="1"/>
  <c r="F118" i="5"/>
  <c r="C1096" i="1"/>
  <c r="E635" i="4"/>
  <c r="D629" i="1" s="1"/>
  <c r="D414" i="1"/>
  <c r="I17" i="3"/>
  <c r="E289" i="4"/>
  <c r="D147" i="1"/>
  <c r="F298" i="4"/>
  <c r="D407" i="4"/>
  <c r="C293" i="1"/>
  <c r="E636" i="4"/>
  <c r="D630" i="1" s="1"/>
  <c r="D522" i="1"/>
  <c r="F129" i="6"/>
  <c r="C1423" i="1"/>
  <c r="E68" i="5"/>
  <c r="F484" i="4"/>
  <c r="C478" i="1"/>
  <c r="I16" i="3"/>
  <c r="E412" i="4"/>
  <c r="E290" i="4"/>
  <c r="D286" i="1" s="1"/>
  <c r="D2" i="1"/>
  <c r="B192" i="9"/>
  <c r="E166" i="9"/>
  <c r="B166" i="9" s="1"/>
  <c r="F35" i="6"/>
  <c r="H25" i="3"/>
  <c r="C1329" i="1"/>
  <c r="D68" i="5"/>
  <c r="F69" i="5"/>
  <c r="C1047" i="1"/>
  <c r="F245" i="5"/>
  <c r="C1222" i="1"/>
  <c r="G308" i="9"/>
  <c r="E308" i="9" s="1"/>
  <c r="B308" i="9" s="1"/>
  <c r="F177" i="5"/>
  <c r="D176" i="5"/>
  <c r="C1154" i="1"/>
  <c r="F625" i="4"/>
  <c r="C619" i="1"/>
  <c r="I20" i="3"/>
  <c r="E6" i="5"/>
  <c r="D985" i="1"/>
  <c r="F263" i="4"/>
  <c r="C259" i="1"/>
  <c r="H19" i="9"/>
  <c r="E19" i="9" s="1"/>
  <c r="B19" i="9" s="1"/>
  <c r="I22" i="3"/>
  <c r="D1153" i="1"/>
  <c r="F12" i="5"/>
  <c r="C990" i="1"/>
  <c r="E408" i="4"/>
  <c r="D403" i="1" s="1"/>
  <c r="D345" i="1"/>
  <c r="I1464" i="1"/>
  <c r="D408" i="4"/>
  <c r="F350" i="4"/>
  <c r="C345" i="1"/>
  <c r="I1462" i="1"/>
  <c r="F7" i="5"/>
  <c r="H20" i="3"/>
  <c r="C985" i="1"/>
  <c r="E237" i="5"/>
  <c r="F237" i="5" s="1"/>
  <c r="D1215" i="1"/>
  <c r="F146" i="5"/>
  <c r="F238" i="5"/>
  <c r="F472" i="4"/>
  <c r="C466" i="1"/>
  <c r="F196" i="4"/>
  <c r="C192" i="1"/>
  <c r="H1065" i="1"/>
  <c r="G1065" i="1"/>
  <c r="F643" i="4"/>
  <c r="C637" i="1"/>
  <c r="F215" i="4"/>
  <c r="C211" i="1"/>
  <c r="F459" i="4"/>
  <c r="C453" i="1"/>
  <c r="I1477" i="1"/>
  <c r="I1466" i="1"/>
  <c r="H1235" i="1"/>
  <c r="G1235" i="1"/>
  <c r="K1451" i="9"/>
  <c r="G314" i="9"/>
  <c r="E314" i="9" s="1"/>
  <c r="B314" i="9" s="1"/>
  <c r="I34" i="3"/>
  <c r="C1517" i="1"/>
  <c r="E165" i="9"/>
  <c r="B165" i="9" s="1"/>
  <c r="D141" i="6"/>
  <c r="G311" i="9"/>
  <c r="E311" i="9" s="1"/>
  <c r="B311" i="9" s="1"/>
  <c r="F206" i="5"/>
  <c r="C1183" i="1"/>
  <c r="F593" i="4"/>
  <c r="C587" i="1"/>
  <c r="E141" i="6"/>
  <c r="G318" i="9" s="1"/>
  <c r="E318" i="9" s="1"/>
  <c r="I24" i="3"/>
  <c r="D1299" i="1"/>
  <c r="H23" i="3"/>
  <c r="C1214" i="1"/>
  <c r="F580" i="4"/>
  <c r="C574" i="1"/>
  <c r="D528" i="4"/>
  <c r="F529" i="4"/>
  <c r="C523" i="1"/>
  <c r="D420" i="4"/>
  <c r="F133" i="4"/>
  <c r="C129" i="1"/>
  <c r="D151" i="4"/>
  <c r="I1472" i="1"/>
  <c r="I1451" i="1"/>
  <c r="I1474" i="1"/>
  <c r="I1455" i="1"/>
  <c r="I1479" i="1"/>
  <c r="E175" i="5" l="1"/>
  <c r="D1152" i="1" s="1"/>
  <c r="G391" i="1"/>
  <c r="H391" i="1"/>
  <c r="G638" i="1"/>
  <c r="H638" i="1"/>
  <c r="H220" i="1"/>
  <c r="G220" i="1"/>
  <c r="F6" i="4"/>
  <c r="C2" i="1"/>
  <c r="H2" i="1" s="1"/>
  <c r="D412" i="4"/>
  <c r="D639" i="4" s="1"/>
  <c r="G46" i="1"/>
  <c r="H46" i="1"/>
  <c r="H17" i="3"/>
  <c r="D289" i="4"/>
  <c r="F151" i="4"/>
  <c r="C147" i="1"/>
  <c r="H278" i="9"/>
  <c r="D984" i="1"/>
  <c r="G1154" i="1"/>
  <c r="H1154" i="1"/>
  <c r="F68" i="5"/>
  <c r="H21" i="3"/>
  <c r="C1046" i="1"/>
  <c r="E639" i="4"/>
  <c r="D407" i="1"/>
  <c r="G478" i="1"/>
  <c r="H478" i="1"/>
  <c r="F407" i="4"/>
  <c r="C402" i="1"/>
  <c r="H129" i="1"/>
  <c r="G129" i="1"/>
  <c r="H1299" i="1"/>
  <c r="G1299" i="1"/>
  <c r="F141" i="6"/>
  <c r="H28" i="3"/>
  <c r="C1435" i="1"/>
  <c r="H211" i="1"/>
  <c r="G211" i="1"/>
  <c r="G466" i="1"/>
  <c r="H466" i="1"/>
  <c r="G1215" i="1"/>
  <c r="H1215" i="1"/>
  <c r="G345" i="1"/>
  <c r="H345" i="1"/>
  <c r="H259" i="1"/>
  <c r="G259" i="1"/>
  <c r="F176" i="5"/>
  <c r="D175" i="5"/>
  <c r="H22" i="3"/>
  <c r="C1153" i="1"/>
  <c r="G1329" i="1"/>
  <c r="H1329" i="1"/>
  <c r="D636" i="4"/>
  <c r="F528" i="4"/>
  <c r="C522" i="1"/>
  <c r="H1183" i="1"/>
  <c r="G1183" i="1"/>
  <c r="I23" i="3"/>
  <c r="D1214" i="1"/>
  <c r="G1214" i="1" s="1"/>
  <c r="D6" i="5"/>
  <c r="H619" i="1"/>
  <c r="G619" i="1"/>
  <c r="G1047" i="1"/>
  <c r="H1047" i="1"/>
  <c r="I21" i="3"/>
  <c r="D1046" i="1"/>
  <c r="H523" i="1"/>
  <c r="G523" i="1"/>
  <c r="H587" i="1"/>
  <c r="G587" i="1"/>
  <c r="H1222" i="1"/>
  <c r="G1222" i="1"/>
  <c r="E317" i="9"/>
  <c r="B318" i="9"/>
  <c r="D635" i="4"/>
  <c r="F420" i="4"/>
  <c r="C414" i="1"/>
  <c r="H574" i="1"/>
  <c r="G574" i="1"/>
  <c r="I28" i="3"/>
  <c r="D1435" i="1"/>
  <c r="H9" i="3" s="1"/>
  <c r="H1517" i="1"/>
  <c r="G1517" i="1"/>
  <c r="H11" i="3"/>
  <c r="G453" i="1"/>
  <c r="H453" i="1"/>
  <c r="H637" i="1"/>
  <c r="G637" i="1"/>
  <c r="H192" i="1"/>
  <c r="G192" i="1"/>
  <c r="H985" i="1"/>
  <c r="G985" i="1"/>
  <c r="F408" i="4"/>
  <c r="C403" i="1"/>
  <c r="G990" i="1"/>
  <c r="H990" i="1"/>
  <c r="G1423" i="1"/>
  <c r="H1423" i="1"/>
  <c r="H293" i="1"/>
  <c r="G293" i="1"/>
  <c r="E413" i="4"/>
  <c r="E291" i="4"/>
  <c r="D287" i="1" s="1"/>
  <c r="D285" i="1"/>
  <c r="H1096" i="1"/>
  <c r="G1096" i="1"/>
  <c r="G2" i="1"/>
  <c r="E312" i="9"/>
  <c r="H1214" i="1" l="1"/>
  <c r="C407" i="1"/>
  <c r="F412" i="4"/>
  <c r="K3" i="9"/>
  <c r="I9" i="3"/>
  <c r="G403" i="1"/>
  <c r="H403" i="1"/>
  <c r="F636" i="4"/>
  <c r="C630" i="1"/>
  <c r="H1153" i="1"/>
  <c r="G1153" i="1"/>
  <c r="D633" i="1"/>
  <c r="H147" i="1"/>
  <c r="G147" i="1"/>
  <c r="F639" i="4"/>
  <c r="C633" i="1"/>
  <c r="H1046" i="1"/>
  <c r="G1046" i="1"/>
  <c r="E640" i="4"/>
  <c r="E415" i="4"/>
  <c r="D410" i="1" s="1"/>
  <c r="D408" i="1"/>
  <c r="N3" i="9"/>
  <c r="I11" i="3"/>
  <c r="H522" i="1"/>
  <c r="G522" i="1"/>
  <c r="G407" i="1"/>
  <c r="H407" i="1"/>
  <c r="F175" i="5"/>
  <c r="C1152" i="1"/>
  <c r="G1435" i="1"/>
  <c r="H1435" i="1"/>
  <c r="G402" i="1"/>
  <c r="H402" i="1"/>
  <c r="D291" i="4"/>
  <c r="F289" i="4"/>
  <c r="D413" i="4"/>
  <c r="C285" i="1"/>
  <c r="D290" i="4"/>
  <c r="G414" i="1"/>
  <c r="H414" i="1"/>
  <c r="C629" i="1"/>
  <c r="F635" i="4"/>
  <c r="G278" i="9"/>
  <c r="E278" i="9" s="1"/>
  <c r="G285" i="9"/>
  <c r="E285" i="9" s="1"/>
  <c r="B285" i="9" s="1"/>
  <c r="F6" i="5"/>
  <c r="C984" i="1"/>
  <c r="E414" i="4"/>
  <c r="D409" i="1" s="1"/>
  <c r="G629" i="1" l="1"/>
  <c r="H629" i="1"/>
  <c r="H285" i="1"/>
  <c r="G285" i="1"/>
  <c r="H1152" i="1"/>
  <c r="G1152" i="1"/>
  <c r="D640" i="4"/>
  <c r="D415" i="4"/>
  <c r="F413" i="4"/>
  <c r="C408" i="1"/>
  <c r="D414" i="4"/>
  <c r="E277" i="9"/>
  <c r="B278" i="9"/>
  <c r="D634" i="1"/>
  <c r="E642" i="4"/>
  <c r="H633" i="1"/>
  <c r="G633" i="1"/>
  <c r="H630" i="1"/>
  <c r="G630" i="1"/>
  <c r="H8" i="3"/>
  <c r="H984" i="1"/>
  <c r="G984" i="1"/>
  <c r="F290" i="4"/>
  <c r="C286" i="1"/>
  <c r="F291" i="4"/>
  <c r="C287" i="1"/>
  <c r="E641" i="4"/>
  <c r="M3" i="9" l="1"/>
  <c r="I8" i="3"/>
  <c r="H287" i="1"/>
  <c r="G287" i="1"/>
  <c r="D636" i="1"/>
  <c r="E646" i="4"/>
  <c r="F414" i="4"/>
  <c r="C409" i="1"/>
  <c r="D642" i="4"/>
  <c r="F640" i="4"/>
  <c r="C634" i="1"/>
  <c r="D641" i="4"/>
  <c r="E645" i="4"/>
  <c r="D635" i="1"/>
  <c r="H286" i="1"/>
  <c r="G286" i="1"/>
  <c r="F415" i="4"/>
  <c r="C410" i="1"/>
  <c r="G408" i="1"/>
  <c r="H408" i="1"/>
  <c r="F641" i="4" l="1"/>
  <c r="D645" i="4"/>
  <c r="C635" i="1"/>
  <c r="G409" i="1"/>
  <c r="H409" i="1"/>
  <c r="H634" i="1"/>
  <c r="G634" i="1"/>
  <c r="I19" i="3"/>
  <c r="D640" i="1"/>
  <c r="G410" i="1"/>
  <c r="H410" i="1"/>
  <c r="I18" i="3"/>
  <c r="D639" i="1"/>
  <c r="D646" i="4"/>
  <c r="F642" i="4"/>
  <c r="C636" i="1"/>
  <c r="G276" i="9" l="1"/>
  <c r="E276" i="9" s="1"/>
  <c r="B276" i="9" s="1"/>
  <c r="H635" i="1"/>
  <c r="G635" i="1"/>
  <c r="F646" i="4"/>
  <c r="H19" i="3"/>
  <c r="C640" i="1"/>
  <c r="H636" i="1"/>
  <c r="G636" i="1"/>
  <c r="F645" i="4"/>
  <c r="H18" i="3"/>
  <c r="C639" i="1"/>
  <c r="H639" i="1" l="1"/>
  <c r="G639" i="1"/>
  <c r="H7" i="3"/>
  <c r="H640" i="1"/>
  <c r="G640" i="1"/>
  <c r="J3" i="9" l="1"/>
  <c r="G274" i="9" l="1"/>
  <c r="H274" i="9"/>
  <c r="M272" i="9"/>
  <c r="L272" i="9"/>
  <c r="H18" i="9"/>
  <c r="G18" i="9"/>
  <c r="I17" i="9"/>
  <c r="G16" i="9"/>
  <c r="M15" i="9"/>
  <c r="I12" i="9"/>
  <c r="J11" i="9"/>
  <c r="K10" i="9"/>
  <c r="I8" i="9"/>
  <c r="J7" i="9"/>
  <c r="K6" i="9"/>
  <c r="H17" i="9"/>
  <c r="J8" i="9"/>
  <c r="I13" i="9"/>
  <c r="J9" i="9"/>
  <c r="H15" i="9"/>
  <c r="K9" i="9"/>
  <c r="L15" i="9"/>
  <c r="K8" i="9"/>
  <c r="I7" i="9"/>
  <c r="I9" i="9"/>
  <c r="G15" i="9"/>
  <c r="J5" i="9"/>
  <c r="L16" i="9"/>
  <c r="K5" i="9"/>
  <c r="J10" i="9"/>
  <c r="M16" i="9"/>
  <c r="J17" i="9"/>
  <c r="K13" i="9"/>
  <c r="I5" i="9"/>
  <c r="K11" i="9"/>
  <c r="H16" i="9"/>
  <c r="I6" i="9"/>
  <c r="K12" i="9"/>
  <c r="G17" i="9"/>
  <c r="J6" i="9"/>
  <c r="I11" i="9"/>
  <c r="J12" i="9"/>
  <c r="K7" i="9"/>
  <c r="J13" i="9"/>
  <c r="F15" i="9" l="1"/>
  <c r="F16" i="9"/>
  <c r="E7" i="9"/>
  <c r="B7" i="9" s="1"/>
  <c r="F272" i="9"/>
  <c r="B272" i="9" s="1"/>
  <c r="E274" i="9"/>
  <c r="E20" i="9" s="1"/>
  <c r="I7" i="3" s="1"/>
  <c r="E16" i="9"/>
  <c r="E17" i="9"/>
  <c r="B17" i="9" s="1"/>
  <c r="E5" i="9"/>
  <c r="E10" i="9"/>
  <c r="B10" i="9" s="1"/>
  <c r="E15" i="9"/>
  <c r="E13" i="9"/>
  <c r="B13" i="9" s="1"/>
  <c r="E12" i="9"/>
  <c r="B12" i="9" s="1"/>
  <c r="E18" i="9"/>
  <c r="B18" i="9" s="1"/>
  <c r="E11" i="9"/>
  <c r="B11" i="9" s="1"/>
  <c r="E6" i="9"/>
  <c r="B6" i="9" s="1"/>
  <c r="E9" i="9"/>
  <c r="B9" i="9" s="1"/>
  <c r="E8" i="9"/>
  <c r="B8" i="9" s="1"/>
  <c r="B16" i="9" l="1"/>
  <c r="F14" i="9"/>
  <c r="F20" i="9"/>
  <c r="B274" i="9"/>
  <c r="B15"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<sst xmlns="http://schemas.openxmlformats.org/spreadsheetml/2006/main" count="4374" uniqueCount="3426">
  <si>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</si>
  <si>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</si>
  <si>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</si>
  <si>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</si>
  <si>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</si>
  <si>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</si>
  <si>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</si>
  <si>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</si>
  <si>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</si>
  <si>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</si>
  <si>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</si>
  <si>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</si>
  <si>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</si>
  <si>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</si>
  <si>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</si>
  <si>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</si>
  <si>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</si>
  <si>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</si>
  <si>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</si>
  <si>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</si>
  <si>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</si>
  <si>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</si>
  <si>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</si>
  <si>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</si>
  <si>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</si>
  <si>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</si>
  <si>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</si>
  <si>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</si>
  <si>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</si>
  <si>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</si>
  <si>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</si>
  <si>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BJELOVARSKO-BILOGORSKA ŽUPANIJA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</si>
  <si>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</si>
  <si>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</si>
  <si>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</si>
  <si>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</si>
  <si>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</si>
  <si>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</si>
  <si>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</si>
  <si>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</si>
  <si>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</si>
  <si>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</si>
  <si>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</si>
  <si>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</si>
  <si>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</si>
  <si>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</si>
  <si>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</si>
  <si>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</si>
  <si>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</si>
  <si>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28233 - BJELOVARSKO-BILOGORSKA ŽUPANIJA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</si>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</sst>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 fontId="6" fillId="0" borderId="63" xfId="0" applyNumberFormat="1" applyFont="1" applyFill="1" applyBorder="1" applyAlignment="1" applyProtection="1">
      <alignment horizontal="right" vertical="top" shrinkToFit="1"/>
      <protection locked="0"/>
    </xf>
    <xf numFmtId="3" fontId="6" fillId="0" borderId="40" xfId="0" applyNumberFormat="1" applyFont="1" applyFill="1" applyBorder="1" applyAlignment="1" applyProtection="1">
      <alignment horizontal="right" vertical="top" shrinkToFit="1"/>
      <protection locked="0"/>
    </xf>
    <xf numFmtId="4" fontId="6"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0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129603737.52999997</v>
      </c>
      <c r="D2" s="6">
        <f>'PR-RAS'!E6</f>
        <v>102586738</v>
      </c>
      <c r="E2" s="6">
        <v>0</v>
      </c>
      <c r="F2" s="6">
        <v>0</v>
      </c>
      <c r="G2" s="7">
        <f t="shared" ref="G2:G264" si="0">(B2/1000)*(C2*1+D2*2)</f>
        <v>334777.21352999995</v>
      </c>
      <c r="H2" s="7">
        <f t="shared" ref="H2:H264" si="1">ABS(C2-ROUND(C2,0))+ABS(D2-ROUND(D2,0))</f>
        <v>0.47000002861022949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9239247.2799999993</v>
      </c>
      <c r="D3" s="1">
        <f>'PR-RAS'!E7</f>
        <v>11626907.120000003</v>
      </c>
      <c r="E3" s="1">
        <v>0</v>
      </c>
      <c r="F3" s="1">
        <v>0</v>
      </c>
      <c r="G3" s="2">
        <f t="shared" si="0"/>
        <v>64986.123040000006</v>
      </c>
      <c r="H3" s="2">
        <f t="shared" si="1"/>
        <v>0.40000000223517418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8620972.2400000002</v>
      </c>
      <c r="D4" s="1">
        <f>'PR-RAS'!E8</f>
        <v>10918062.520000001</v>
      </c>
      <c r="E4" s="1">
        <v>0</v>
      </c>
      <c r="F4" s="1">
        <v>0</v>
      </c>
      <c r="G4" s="2">
        <f t="shared" si="0"/>
        <v>91371.291840000005</v>
      </c>
      <c r="H4" s="2">
        <f t="shared" si="1"/>
        <v>0.7199999988079071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9458874.2300000004</v>
      </c>
      <c r="D5" s="1">
        <f>'PR-RAS'!E9</f>
        <v>12179778.060000001</v>
      </c>
      <c r="E5" s="1">
        <v>0</v>
      </c>
      <c r="F5" s="1">
        <v>0</v>
      </c>
      <c r="G5" s="2">
        <f t="shared" si="0"/>
        <v>135273.72140000001</v>
      </c>
      <c r="H5" s="2">
        <f t="shared" si="1"/>
        <v>0.29000000096857548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191354.2</v>
      </c>
      <c r="D9" s="1">
        <f>'PR-RAS'!E13</f>
        <v>410195.14</v>
      </c>
      <c r="E9" s="1">
        <v>0</v>
      </c>
      <c r="F9" s="1">
        <v>0</v>
      </c>
      <c r="G9" s="2">
        <f t="shared" si="0"/>
        <v>8093.9558399999996</v>
      </c>
      <c r="H9" s="2">
        <f t="shared" si="1"/>
        <v>0.34000000002561137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1029256.19</v>
      </c>
      <c r="D11" s="1">
        <f>'PR-RAS'!E15</f>
        <v>1671910.68</v>
      </c>
      <c r="E11" s="1">
        <v>0</v>
      </c>
      <c r="F11" s="1">
        <v>0</v>
      </c>
      <c r="G11" s="2">
        <f t="shared" si="0"/>
        <v>43730.775499999996</v>
      </c>
      <c r="H11" s="2">
        <f t="shared" si="1"/>
        <v>0.51000000000931323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4287.84</v>
      </c>
      <c r="D19" s="1">
        <f>'PR-RAS'!E23</f>
        <v>35977.379999999997</v>
      </c>
      <c r="E19" s="1">
        <v>0</v>
      </c>
      <c r="F19" s="1">
        <v>0</v>
      </c>
      <c r="G19" s="2">
        <f t="shared" si="0"/>
        <v>1372.3667999999998</v>
      </c>
      <c r="H19" s="2">
        <f t="shared" si="1"/>
        <v>0.53999999999723514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4287.84</v>
      </c>
      <c r="D21" s="1">
        <f>'PR-RAS'!E25</f>
        <v>35977.379999999997</v>
      </c>
      <c r="E21" s="1">
        <v>0</v>
      </c>
      <c r="F21" s="1">
        <v>0</v>
      </c>
      <c r="G21" s="2">
        <f t="shared" si="0"/>
        <v>1524.8519999999999</v>
      </c>
      <c r="H21" s="2">
        <f t="shared" si="1"/>
        <v>0.53999999999723514</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613987.19999999995</v>
      </c>
      <c r="D25" s="1">
        <f>'PR-RAS'!E29</f>
        <v>672867.22</v>
      </c>
      <c r="E25" s="1">
        <v>0</v>
      </c>
      <c r="F25" s="1">
        <v>0</v>
      </c>
      <c r="G25" s="2">
        <f t="shared" si="0"/>
        <v>47033.319360000001</v>
      </c>
      <c r="H25" s="2">
        <f t="shared" si="1"/>
        <v>0.41999999992549419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603795.82999999996</v>
      </c>
      <c r="D29" s="1">
        <f>'PR-RAS'!E33</f>
        <v>663170.84</v>
      </c>
      <c r="E29" s="1">
        <v>0</v>
      </c>
      <c r="F29" s="1">
        <v>0</v>
      </c>
      <c r="G29" s="2">
        <f t="shared" si="0"/>
        <v>54043.850279999991</v>
      </c>
      <c r="H29" s="2">
        <f t="shared" si="1"/>
        <v>0.33000000007450581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10191.370000000001</v>
      </c>
      <c r="D31" s="1">
        <f>'PR-RAS'!E35</f>
        <v>9696.3799999999992</v>
      </c>
      <c r="E31" s="1">
        <v>0</v>
      </c>
      <c r="F31" s="1">
        <v>0</v>
      </c>
      <c r="G31" s="2">
        <f t="shared" si="0"/>
        <v>887.52389999999991</v>
      </c>
      <c r="H31" s="2">
        <f t="shared" si="1"/>
        <v>0.75</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60853390.57</v>
      </c>
      <c r="D46" s="1">
        <f>'PR-RAS'!E50</f>
        <v>57702792.790000007</v>
      </c>
      <c r="E46" s="1">
        <v>0</v>
      </c>
      <c r="F46" s="1">
        <v>0</v>
      </c>
      <c r="G46" s="2">
        <f t="shared" si="0"/>
        <v>7931653.9267499996</v>
      </c>
      <c r="H46" s="2">
        <f t="shared" si="1"/>
        <v>0.63999999314546585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7522.26</v>
      </c>
      <c r="D50" s="1">
        <f>'PR-RAS'!E54</f>
        <v>0</v>
      </c>
      <c r="E50" s="1">
        <v>0</v>
      </c>
      <c r="F50" s="1">
        <v>0</v>
      </c>
      <c r="G50" s="2">
        <f t="shared" si="0"/>
        <v>368.59074000000004</v>
      </c>
      <c r="H50" s="2">
        <f t="shared" si="1"/>
        <v>0.26000000000021828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7522.26</v>
      </c>
      <c r="D53" s="1">
        <f>'PR-RAS'!E57</f>
        <v>0</v>
      </c>
      <c r="E53" s="1">
        <v>0</v>
      </c>
      <c r="F53" s="1">
        <v>0</v>
      </c>
      <c r="G53" s="2">
        <f t="shared" si="0"/>
        <v>391.15751999999998</v>
      </c>
      <c r="H53" s="2">
        <f t="shared" si="1"/>
        <v>0.26000000000021828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5627853.8000000007</v>
      </c>
      <c r="D55" s="1">
        <f>'PR-RAS'!E59</f>
        <v>6487624.4100000001</v>
      </c>
      <c r="E55" s="1">
        <v>0</v>
      </c>
      <c r="F55" s="1">
        <v>0</v>
      </c>
      <c r="G55" s="2">
        <f t="shared" si="0"/>
        <v>1004567.54148</v>
      </c>
      <c r="H55" s="2">
        <f t="shared" si="1"/>
        <v>0.60999999940395355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5126492.4000000004</v>
      </c>
      <c r="D56" s="1">
        <f>'PR-RAS'!E60</f>
        <v>5855787.2199999997</v>
      </c>
      <c r="E56" s="1">
        <v>0</v>
      </c>
      <c r="F56" s="1">
        <v>0</v>
      </c>
      <c r="G56" s="2">
        <f t="shared" si="0"/>
        <v>926093.67619999999</v>
      </c>
      <c r="H56" s="2">
        <f t="shared" si="1"/>
        <v>0.62000000011175871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501361.4</v>
      </c>
      <c r="D57" s="1">
        <f>'PR-RAS'!E61</f>
        <v>631837.18999999994</v>
      </c>
      <c r="E57" s="1">
        <v>0</v>
      </c>
      <c r="F57" s="1">
        <v>0</v>
      </c>
      <c r="G57" s="2">
        <f t="shared" si="0"/>
        <v>98842.003679999994</v>
      </c>
      <c r="H57" s="2">
        <f t="shared" si="1"/>
        <v>0.58999999996740371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754072.06</v>
      </c>
      <c r="D58" s="1">
        <f>'PR-RAS'!E62</f>
        <v>510883.3</v>
      </c>
      <c r="E58" s="1">
        <v>0</v>
      </c>
      <c r="F58" s="1">
        <v>0</v>
      </c>
      <c r="G58" s="2">
        <f t="shared" si="0"/>
        <v>101222.80362000001</v>
      </c>
      <c r="H58" s="2">
        <f t="shared" si="1"/>
        <v>0.36000000004423782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715832.81</v>
      </c>
      <c r="D59" s="1">
        <f>'PR-RAS'!E63</f>
        <v>355444.69</v>
      </c>
      <c r="E59" s="1">
        <v>0</v>
      </c>
      <c r="F59" s="1">
        <v>0</v>
      </c>
      <c r="G59" s="2">
        <f t="shared" si="0"/>
        <v>82749.887019999995</v>
      </c>
      <c r="H59" s="2">
        <f t="shared" si="1"/>
        <v>0.49999999994179234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38239.25</v>
      </c>
      <c r="D60" s="1">
        <f>'PR-RAS'!E64</f>
        <v>155438.60999999999</v>
      </c>
      <c r="E60" s="1">
        <v>0</v>
      </c>
      <c r="F60" s="1">
        <v>0</v>
      </c>
      <c r="G60" s="2">
        <f t="shared" si="0"/>
        <v>20597.871729999999</v>
      </c>
      <c r="H60" s="2">
        <f t="shared" si="1"/>
        <v>0.64000000001396984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5366465.07</v>
      </c>
      <c r="D61" s="1">
        <f>'PR-RAS'!E65</f>
        <v>4963732.3899999997</v>
      </c>
      <c r="E61" s="1">
        <v>0</v>
      </c>
      <c r="F61" s="1">
        <v>0</v>
      </c>
      <c r="G61" s="2">
        <f t="shared" si="0"/>
        <v>917635.79099999997</v>
      </c>
      <c r="H61" s="2">
        <f t="shared" si="1"/>
        <v>0.4599999999627471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3773865.36</v>
      </c>
      <c r="D62" s="1">
        <f>'PR-RAS'!E66</f>
        <v>3712866.07</v>
      </c>
      <c r="E62" s="1">
        <v>0</v>
      </c>
      <c r="F62" s="1">
        <v>0</v>
      </c>
      <c r="G62" s="2">
        <f t="shared" si="0"/>
        <v>683175.44750000001</v>
      </c>
      <c r="H62" s="2">
        <f t="shared" si="1"/>
        <v>0.42999999970197678</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1592599.71</v>
      </c>
      <c r="D63" s="1">
        <f>'PR-RAS'!E67</f>
        <v>1250866.32</v>
      </c>
      <c r="E63" s="1">
        <v>0</v>
      </c>
      <c r="F63" s="1">
        <v>0</v>
      </c>
      <c r="G63" s="2">
        <f t="shared" si="0"/>
        <v>253848.60570000001</v>
      </c>
      <c r="H63" s="2">
        <f t="shared" si="1"/>
        <v>0.61000000010244548</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44631518.730000004</v>
      </c>
      <c r="D64" s="1">
        <f>'PR-RAS'!E68</f>
        <v>42807430.030000001</v>
      </c>
      <c r="E64" s="1">
        <v>0</v>
      </c>
      <c r="F64" s="1">
        <v>0</v>
      </c>
      <c r="G64" s="2">
        <f t="shared" si="0"/>
        <v>8205521.8637700006</v>
      </c>
      <c r="H64" s="2">
        <f t="shared" si="1"/>
        <v>0.29999999701976776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35507057.460000001</v>
      </c>
      <c r="D65" s="1">
        <f>'PR-RAS'!E69</f>
        <v>42572163.329999998</v>
      </c>
      <c r="E65" s="1">
        <v>0</v>
      </c>
      <c r="F65" s="1">
        <v>0</v>
      </c>
      <c r="G65" s="2">
        <f t="shared" si="0"/>
        <v>7721688.5836800002</v>
      </c>
      <c r="H65" s="2">
        <f t="shared" si="1"/>
        <v>0.78999999910593033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9124461.2699999996</v>
      </c>
      <c r="D66" s="1">
        <f>'PR-RAS'!E70</f>
        <v>235266.7</v>
      </c>
      <c r="E66" s="1">
        <v>0</v>
      </c>
      <c r="F66" s="1">
        <v>0</v>
      </c>
      <c r="G66" s="2">
        <f t="shared" si="0"/>
        <v>623674.65355000005</v>
      </c>
      <c r="H66" s="2">
        <f t="shared" si="1"/>
        <v>0.56999999954132363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4465958.6500000004</v>
      </c>
      <c r="D70" s="1">
        <f>'PR-RAS'!E74</f>
        <v>2933122.66</v>
      </c>
      <c r="E70" s="1">
        <v>0</v>
      </c>
      <c r="F70" s="1">
        <v>0</v>
      </c>
      <c r="G70" s="2">
        <f t="shared" si="0"/>
        <v>712922.07393000007</v>
      </c>
      <c r="H70" s="2">
        <f t="shared" si="1"/>
        <v>0.68999999947845936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2788392.63</v>
      </c>
      <c r="D71" s="1">
        <f>'PR-RAS'!E75</f>
        <v>2394688.4700000002</v>
      </c>
      <c r="E71" s="1">
        <v>0</v>
      </c>
      <c r="F71" s="1">
        <v>0</v>
      </c>
      <c r="G71" s="2">
        <f t="shared" si="0"/>
        <v>530443.86990000005</v>
      </c>
      <c r="H71" s="2">
        <f t="shared" si="1"/>
        <v>0.84000000031664968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1677566.02</v>
      </c>
      <c r="D72" s="1">
        <f>'PR-RAS'!E76</f>
        <v>538434.18999999994</v>
      </c>
      <c r="E72" s="1">
        <v>0</v>
      </c>
      <c r="F72" s="1">
        <v>0</v>
      </c>
      <c r="G72" s="2">
        <f t="shared" si="0"/>
        <v>195564.84239999996</v>
      </c>
      <c r="H72" s="2">
        <f t="shared" si="1"/>
        <v>0.2099999999627471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1027829.7100000002</v>
      </c>
      <c r="D78" s="1">
        <f>'PR-RAS'!E82</f>
        <v>1248792.6100000001</v>
      </c>
      <c r="E78" s="1">
        <v>0</v>
      </c>
      <c r="F78" s="1">
        <v>0</v>
      </c>
      <c r="G78" s="2">
        <f t="shared" si="0"/>
        <v>271456.94961000007</v>
      </c>
      <c r="H78" s="2">
        <f t="shared" si="1"/>
        <v>0.67999999970197678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133412.95000000001</v>
      </c>
      <c r="D79" s="1">
        <f>'PR-RAS'!E83</f>
        <v>25971.350000000002</v>
      </c>
      <c r="E79" s="1">
        <v>0</v>
      </c>
      <c r="F79" s="1">
        <v>0</v>
      </c>
      <c r="G79" s="2">
        <f t="shared" si="0"/>
        <v>14457.740700000002</v>
      </c>
      <c r="H79" s="2">
        <f t="shared" si="1"/>
        <v>0.39999999999054126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527.79999999999995</v>
      </c>
      <c r="D81" s="1">
        <f>'PR-RAS'!E85</f>
        <v>2299.44</v>
      </c>
      <c r="E81" s="1">
        <v>0</v>
      </c>
      <c r="F81" s="1">
        <v>0</v>
      </c>
      <c r="G81" s="2">
        <f t="shared" si="0"/>
        <v>410.13440000000003</v>
      </c>
      <c r="H81" s="2">
        <f t="shared" si="1"/>
        <v>0.64000000000010004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412.48</v>
      </c>
      <c r="D82" s="1">
        <f>'PR-RAS'!E86</f>
        <v>12730.87</v>
      </c>
      <c r="E82" s="1">
        <v>0</v>
      </c>
      <c r="F82" s="1">
        <v>0</v>
      </c>
      <c r="G82" s="2">
        <f t="shared" si="0"/>
        <v>2095.8118200000004</v>
      </c>
      <c r="H82" s="2">
        <f t="shared" si="1"/>
        <v>0.60999999999921783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22.64</v>
      </c>
      <c r="D83" s="1">
        <f>'PR-RAS'!E87</f>
        <v>0</v>
      </c>
      <c r="E83" s="1">
        <v>0</v>
      </c>
      <c r="F83" s="1">
        <v>0</v>
      </c>
      <c r="G83" s="2">
        <f t="shared" si="0"/>
        <v>1.8564800000000001</v>
      </c>
      <c r="H83" s="2">
        <f t="shared" si="1"/>
        <v>0.35999999999999943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132450.03</v>
      </c>
      <c r="D86" s="1">
        <f>'PR-RAS'!E90</f>
        <v>10941.04</v>
      </c>
      <c r="E86" s="1">
        <v>0</v>
      </c>
      <c r="F86" s="1">
        <v>0</v>
      </c>
      <c r="G86" s="2">
        <f t="shared" si="0"/>
        <v>13118.22935</v>
      </c>
      <c r="H86" s="2">
        <f t="shared" si="1"/>
        <v>6.9999999999708962E-2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894416.76000000013</v>
      </c>
      <c r="D87" s="1">
        <f>'PR-RAS'!E91</f>
        <v>1222364.78</v>
      </c>
      <c r="E87" s="1">
        <v>0</v>
      </c>
      <c r="F87" s="1">
        <v>0</v>
      </c>
      <c r="G87" s="2">
        <f t="shared" si="0"/>
        <v>287166.58351999999</v>
      </c>
      <c r="H87" s="2">
        <f t="shared" si="1"/>
        <v>0.45999999984633178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60093.69</v>
      </c>
      <c r="D88" s="1">
        <f>'PR-RAS'!E92</f>
        <v>65570.33</v>
      </c>
      <c r="E88" s="1">
        <v>0</v>
      </c>
      <c r="F88" s="1">
        <v>0</v>
      </c>
      <c r="G88" s="2">
        <f t="shared" si="0"/>
        <v>16637.388449999999</v>
      </c>
      <c r="H88" s="2">
        <f t="shared" si="1"/>
        <v>0.63999999999941792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94528.72</v>
      </c>
      <c r="D89" s="1">
        <f>'PR-RAS'!E93</f>
        <v>99157.21</v>
      </c>
      <c r="E89" s="1">
        <v>0</v>
      </c>
      <c r="F89" s="1">
        <v>0</v>
      </c>
      <c r="G89" s="2">
        <f t="shared" si="0"/>
        <v>25770.196319999999</v>
      </c>
      <c r="H89" s="2">
        <f t="shared" si="1"/>
        <v>0.49000000000523869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723898.05</v>
      </c>
      <c r="D90" s="1">
        <f>'PR-RAS'!E94</f>
        <v>1050453.2</v>
      </c>
      <c r="E90" s="1">
        <v>0</v>
      </c>
      <c r="F90" s="1">
        <v>0</v>
      </c>
      <c r="G90" s="2">
        <f t="shared" si="0"/>
        <v>251407.59604999999</v>
      </c>
      <c r="H90" s="2">
        <f t="shared" si="1"/>
        <v>0.25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15896.3</v>
      </c>
      <c r="D93" s="1">
        <f>'PR-RAS'!E97</f>
        <v>7184.04</v>
      </c>
      <c r="E93" s="1">
        <v>0</v>
      </c>
      <c r="F93" s="1">
        <v>0</v>
      </c>
      <c r="G93" s="2">
        <f t="shared" si="0"/>
        <v>2784.3229599999995</v>
      </c>
      <c r="H93" s="2">
        <f t="shared" si="1"/>
        <v>0.33999999999923602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456.48</v>
      </c>
      <c r="E94" s="1">
        <v>0</v>
      </c>
      <c r="F94" s="1">
        <v>0</v>
      </c>
      <c r="G94" s="2">
        <f t="shared" si="0"/>
        <v>84.905280000000005</v>
      </c>
      <c r="H94" s="2">
        <f t="shared" si="1"/>
        <v>0.48000000000001819</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456.48</v>
      </c>
      <c r="E100" s="1">
        <v>0</v>
      </c>
      <c r="F100" s="1">
        <v>0</v>
      </c>
      <c r="G100" s="2">
        <f t="shared" si="0"/>
        <v>90.383040000000008</v>
      </c>
      <c r="H100" s="2">
        <f t="shared" si="1"/>
        <v>0.48000000000001819</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6468220.2700000005</v>
      </c>
      <c r="D102" s="1">
        <f>'PR-RAS'!E106</f>
        <v>3767333.69</v>
      </c>
      <c r="E102" s="1">
        <v>0</v>
      </c>
      <c r="F102" s="1">
        <v>0</v>
      </c>
      <c r="G102" s="2">
        <f t="shared" si="0"/>
        <v>1414291.6526500001</v>
      </c>
      <c r="H102" s="2">
        <f t="shared" si="1"/>
        <v>0.58000000054016709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110788.78</v>
      </c>
      <c r="D103" s="1">
        <f>'PR-RAS'!E107</f>
        <v>102556.62999999999</v>
      </c>
      <c r="E103" s="1">
        <v>0</v>
      </c>
      <c r="F103" s="1">
        <v>0</v>
      </c>
      <c r="G103" s="2">
        <f t="shared" si="0"/>
        <v>32222.008079999996</v>
      </c>
      <c r="H103" s="2">
        <f t="shared" si="1"/>
        <v>0.59000000001105946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84109.33</v>
      </c>
      <c r="D105" s="1">
        <f>'PR-RAS'!E109</f>
        <v>88259.15</v>
      </c>
      <c r="E105" s="1">
        <v>0</v>
      </c>
      <c r="F105" s="1">
        <v>0</v>
      </c>
      <c r="G105" s="2">
        <f t="shared" si="0"/>
        <v>27105.273519999999</v>
      </c>
      <c r="H105" s="2">
        <f t="shared" si="1"/>
        <v>0.47999999999592546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26230.02</v>
      </c>
      <c r="D106" s="1">
        <f>'PR-RAS'!E110</f>
        <v>12573.55</v>
      </c>
      <c r="E106" s="1">
        <v>0</v>
      </c>
      <c r="F106" s="1">
        <v>0</v>
      </c>
      <c r="G106" s="2">
        <f t="shared" si="0"/>
        <v>5394.5975999999991</v>
      </c>
      <c r="H106" s="2">
        <f t="shared" si="1"/>
        <v>0.47000000000116415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449.43</v>
      </c>
      <c r="D107" s="1">
        <f>'PR-RAS'!E111</f>
        <v>1723.93</v>
      </c>
      <c r="E107" s="1">
        <v>0</v>
      </c>
      <c r="F107" s="1">
        <v>0</v>
      </c>
      <c r="G107" s="2">
        <f t="shared" si="0"/>
        <v>413.11273999999997</v>
      </c>
      <c r="H107" s="2">
        <f t="shared" si="1"/>
        <v>0.49999999999994316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6357431.4900000002</v>
      </c>
      <c r="D108" s="1">
        <f>'PR-RAS'!E112</f>
        <v>3664777.06</v>
      </c>
      <c r="E108" s="1">
        <v>0</v>
      </c>
      <c r="F108" s="1">
        <v>0</v>
      </c>
      <c r="G108" s="2">
        <f t="shared" si="0"/>
        <v>1464507.4602699999</v>
      </c>
      <c r="H108" s="2">
        <f t="shared" si="1"/>
        <v>0.55000000027939677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6357431.4900000002</v>
      </c>
      <c r="D113" s="1">
        <f>'PR-RAS'!E117</f>
        <v>3664777.06</v>
      </c>
      <c r="E113" s="1">
        <v>0</v>
      </c>
      <c r="F113" s="1">
        <v>0</v>
      </c>
      <c r="G113" s="2">
        <f t="shared" si="0"/>
        <v>1532942.3883199999</v>
      </c>
      <c r="H113" s="2">
        <f t="shared" si="1"/>
        <v>0.55000000027939677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7676595.8599999994</v>
      </c>
      <c r="D120" s="1">
        <f>'PR-RAS'!E124</f>
        <v>7848637.3299999991</v>
      </c>
      <c r="E120" s="1">
        <v>0</v>
      </c>
      <c r="F120" s="1">
        <v>0</v>
      </c>
      <c r="G120" s="2">
        <f t="shared" si="0"/>
        <v>2781490.5918799993</v>
      </c>
      <c r="H120" s="2">
        <f t="shared" si="1"/>
        <v>0.46999999973922968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7228373.5499999998</v>
      </c>
      <c r="D121" s="1">
        <f>'PR-RAS'!E125</f>
        <v>7600332.1999999993</v>
      </c>
      <c r="E121" s="1">
        <v>0</v>
      </c>
      <c r="F121" s="1">
        <v>0</v>
      </c>
      <c r="G121" s="2">
        <f t="shared" si="0"/>
        <v>2691484.554</v>
      </c>
      <c r="H121" s="2">
        <f t="shared" si="1"/>
        <v>0.64999999944120646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657731.89</v>
      </c>
      <c r="D122" s="1">
        <f>'PR-RAS'!E126</f>
        <v>942319.52</v>
      </c>
      <c r="E122" s="1">
        <v>0</v>
      </c>
      <c r="F122" s="1">
        <v>0</v>
      </c>
      <c r="G122" s="2">
        <f t="shared" si="0"/>
        <v>307626.88253</v>
      </c>
      <c r="H122" s="2">
        <f t="shared" si="1"/>
        <v>0.58999999996740371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6570641.6600000001</v>
      </c>
      <c r="D123" s="1">
        <f>'PR-RAS'!E127</f>
        <v>6658012.6799999997</v>
      </c>
      <c r="E123" s="1">
        <v>0</v>
      </c>
      <c r="F123" s="1">
        <v>0</v>
      </c>
      <c r="G123" s="2">
        <f t="shared" si="0"/>
        <v>2426173.3764399998</v>
      </c>
      <c r="H123" s="2">
        <f t="shared" si="1"/>
        <v>0.66000000014901161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448222.31</v>
      </c>
      <c r="D124" s="1">
        <f>'PR-RAS'!E128</f>
        <v>248305.13</v>
      </c>
      <c r="E124" s="1">
        <v>0</v>
      </c>
      <c r="F124" s="1">
        <v>0</v>
      </c>
      <c r="G124" s="2">
        <f t="shared" si="0"/>
        <v>116214.40611000001</v>
      </c>
      <c r="H124" s="2">
        <f t="shared" si="1"/>
        <v>0.44000000000232831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151962.69</v>
      </c>
      <c r="D125" s="1">
        <f>'PR-RAS'!E129</f>
        <v>73455.67</v>
      </c>
      <c r="E125" s="1">
        <v>0</v>
      </c>
      <c r="F125" s="1">
        <v>0</v>
      </c>
      <c r="G125" s="2">
        <f t="shared" si="0"/>
        <v>37060.379720000004</v>
      </c>
      <c r="H125" s="2">
        <f t="shared" si="1"/>
        <v>0.63999999999941792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296259.62</v>
      </c>
      <c r="D126" s="1">
        <f>'PR-RAS'!E130</f>
        <v>174849.46</v>
      </c>
      <c r="E126" s="1">
        <v>0</v>
      </c>
      <c r="F126" s="1">
        <v>0</v>
      </c>
      <c r="G126" s="2">
        <f t="shared" si="0"/>
        <v>80744.817500000005</v>
      </c>
      <c r="H126" s="2">
        <f t="shared" si="1"/>
        <v>0.83999999999650754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43996761.899999999</v>
      </c>
      <c r="D129" s="1">
        <f>'PR-RAS'!E133</f>
        <v>20037174.609999999</v>
      </c>
      <c r="E129" s="1">
        <v>0</v>
      </c>
      <c r="F129" s="1">
        <v>0</v>
      </c>
      <c r="G129" s="2">
        <f t="shared" si="0"/>
        <v>10761102.22336</v>
      </c>
      <c r="H129" s="2">
        <f t="shared" si="1"/>
        <v>0.49000000208616257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43996761.899999999</v>
      </c>
      <c r="D134" s="1">
        <f>'PR-RAS'!E138</f>
        <v>20037174.609999999</v>
      </c>
      <c r="E134" s="1">
        <v>0</v>
      </c>
      <c r="F134" s="1">
        <v>0</v>
      </c>
      <c r="G134" s="2">
        <f t="shared" si="0"/>
        <v>11181457.778960001</v>
      </c>
      <c r="H134" s="2">
        <f t="shared" si="1"/>
        <v>0.49000000208616257</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341691.94</v>
      </c>
      <c r="D135" s="1">
        <f>'PR-RAS'!E139</f>
        <v>355099.85</v>
      </c>
      <c r="E135" s="1">
        <v>0</v>
      </c>
      <c r="F135" s="1">
        <v>0</v>
      </c>
      <c r="G135" s="2">
        <f t="shared" si="0"/>
        <v>140953.47975999999</v>
      </c>
      <c r="H135" s="2">
        <f t="shared" si="1"/>
        <v>0.21000000002095476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341691.94</v>
      </c>
      <c r="D146" s="1">
        <f>'PR-RAS'!E150</f>
        <v>355099.85</v>
      </c>
      <c r="E146" s="1">
        <v>0</v>
      </c>
      <c r="F146" s="1">
        <v>0</v>
      </c>
      <c r="G146" s="2">
        <f t="shared" si="0"/>
        <v>152524.28779999996</v>
      </c>
      <c r="H146" s="2">
        <f t="shared" si="1"/>
        <v>0.21000000002095476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119315154.85999998</v>
      </c>
      <c r="D147" s="1">
        <f>'PR-RAS'!E151</f>
        <v>95137182.139999986</v>
      </c>
      <c r="E147" s="1">
        <v>0</v>
      </c>
      <c r="F147" s="1">
        <v>0</v>
      </c>
      <c r="G147" s="2">
        <f t="shared" si="0"/>
        <v>45200069.794439994</v>
      </c>
      <c r="H147" s="2">
        <f t="shared" si="1"/>
        <v>0.2800000011920929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78739051.149999991</v>
      </c>
      <c r="D148" s="1">
        <f>'PR-RAS'!E152</f>
        <v>68006297.86999999</v>
      </c>
      <c r="E148" s="1">
        <v>0</v>
      </c>
      <c r="F148" s="1">
        <v>0</v>
      </c>
      <c r="G148" s="2">
        <f t="shared" si="0"/>
        <v>31568492.092829995</v>
      </c>
      <c r="H148" s="2">
        <f t="shared" si="1"/>
        <v>0.2800000011920929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64625824.57</v>
      </c>
      <c r="D149" s="1">
        <f>'PR-RAS'!E153</f>
        <v>55292560.049999997</v>
      </c>
      <c r="E149" s="1">
        <v>0</v>
      </c>
      <c r="F149" s="1">
        <v>0</v>
      </c>
      <c r="G149" s="2">
        <f t="shared" si="0"/>
        <v>25931219.811159998</v>
      </c>
      <c r="H149" s="2">
        <f t="shared" si="1"/>
        <v>0.47999999672174454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59953690.600000001</v>
      </c>
      <c r="D150" s="1">
        <f>'PR-RAS'!E154</f>
        <v>52340555.079999998</v>
      </c>
      <c r="E150" s="1">
        <v>0</v>
      </c>
      <c r="F150" s="1">
        <v>0</v>
      </c>
      <c r="G150" s="2">
        <f t="shared" si="0"/>
        <v>24530585.313239999</v>
      </c>
      <c r="H150" s="2">
        <f t="shared" si="1"/>
        <v>0.47999999672174454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4555.57</v>
      </c>
      <c r="E151" s="1">
        <v>0</v>
      </c>
      <c r="F151" s="1">
        <v>0</v>
      </c>
      <c r="G151" s="2">
        <f t="shared" si="0"/>
        <v>1366.6709999999998</v>
      </c>
      <c r="H151" s="2">
        <f t="shared" si="1"/>
        <v>0.43000000000029104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3032799.64</v>
      </c>
      <c r="D152" s="1">
        <f>'PR-RAS'!E156</f>
        <v>1783276.14</v>
      </c>
      <c r="E152" s="1">
        <v>0</v>
      </c>
      <c r="F152" s="1">
        <v>0</v>
      </c>
      <c r="G152" s="2">
        <f t="shared" si="0"/>
        <v>996502.13991999999</v>
      </c>
      <c r="H152" s="2">
        <f t="shared" si="1"/>
        <v>0.49999999976716936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1639334.33</v>
      </c>
      <c r="D153" s="1">
        <f>'PR-RAS'!E157</f>
        <v>1164173.26</v>
      </c>
      <c r="E153" s="1">
        <v>0</v>
      </c>
      <c r="F153" s="1">
        <v>0</v>
      </c>
      <c r="G153" s="2">
        <f t="shared" si="0"/>
        <v>603087.48919999995</v>
      </c>
      <c r="H153" s="2">
        <f t="shared" si="1"/>
        <v>0.59000000008381903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3208984.76</v>
      </c>
      <c r="D154" s="1">
        <f>'PR-RAS'!E158</f>
        <v>2772931.69</v>
      </c>
      <c r="E154" s="1">
        <v>0</v>
      </c>
      <c r="F154" s="1">
        <v>0</v>
      </c>
      <c r="G154" s="2">
        <f t="shared" si="0"/>
        <v>1339491.7654200001</v>
      </c>
      <c r="H154" s="2">
        <f t="shared" si="1"/>
        <v>0.55000000027939677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10904241.819999998</v>
      </c>
      <c r="D155" s="1">
        <f>'PR-RAS'!E159</f>
        <v>9940806.1300000008</v>
      </c>
      <c r="E155" s="1">
        <v>0</v>
      </c>
      <c r="F155" s="1">
        <v>0</v>
      </c>
      <c r="G155" s="2">
        <f t="shared" si="0"/>
        <v>4741021.5283199996</v>
      </c>
      <c r="H155" s="2">
        <f t="shared" si="1"/>
        <v>0.31000000238418579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814803.62</v>
      </c>
      <c r="D156" s="1">
        <f>'PR-RAS'!E160</f>
        <v>1110416</v>
      </c>
      <c r="E156" s="1">
        <v>0</v>
      </c>
      <c r="F156" s="1">
        <v>0</v>
      </c>
      <c r="G156" s="2">
        <f t="shared" si="0"/>
        <v>470523.52110000001</v>
      </c>
      <c r="H156" s="2">
        <f t="shared" si="1"/>
        <v>0.38000000000465661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10086002.119999999</v>
      </c>
      <c r="D157" s="1">
        <f>'PR-RAS'!E161</f>
        <v>8827358.4000000004</v>
      </c>
      <c r="E157" s="1">
        <v>0</v>
      </c>
      <c r="F157" s="1">
        <v>0</v>
      </c>
      <c r="G157" s="2">
        <f t="shared" si="0"/>
        <v>4327552.1515199998</v>
      </c>
      <c r="H157" s="2">
        <f t="shared" si="1"/>
        <v>0.51999999955296516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3436.08</v>
      </c>
      <c r="D158" s="1">
        <f>'PR-RAS'!E162</f>
        <v>3031.73</v>
      </c>
      <c r="E158" s="1">
        <v>0</v>
      </c>
      <c r="F158" s="1">
        <v>0</v>
      </c>
      <c r="G158" s="2">
        <f t="shared" si="0"/>
        <v>1491.4277800000002</v>
      </c>
      <c r="H158" s="2">
        <f t="shared" si="1"/>
        <v>0.34999999999990905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28189340.980000004</v>
      </c>
      <c r="D159" s="1">
        <f>'PR-RAS'!E163</f>
        <v>19398505.470000003</v>
      </c>
      <c r="E159" s="1">
        <v>0</v>
      </c>
      <c r="F159" s="1">
        <v>0</v>
      </c>
      <c r="G159" s="2">
        <f t="shared" si="0"/>
        <v>10583843.603360001</v>
      </c>
      <c r="H159" s="2">
        <f t="shared" si="1"/>
        <v>0.48999999836087227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3159397.6800000006</v>
      </c>
      <c r="D160" s="1">
        <f>'PR-RAS'!E164</f>
        <v>2418057.0799999996</v>
      </c>
      <c r="E160" s="1">
        <v>0</v>
      </c>
      <c r="F160" s="1">
        <v>0</v>
      </c>
      <c r="G160" s="2">
        <f t="shared" si="0"/>
        <v>1271286.3825600001</v>
      </c>
      <c r="H160" s="2">
        <f t="shared" si="1"/>
        <v>0.39999999897554517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541946.51</v>
      </c>
      <c r="D161" s="1">
        <f>'PR-RAS'!E165</f>
        <v>401981.76</v>
      </c>
      <c r="E161" s="1">
        <v>0</v>
      </c>
      <c r="F161" s="1">
        <v>0</v>
      </c>
      <c r="G161" s="2">
        <f t="shared" si="0"/>
        <v>215345.6048</v>
      </c>
      <c r="H161" s="2">
        <f t="shared" si="1"/>
        <v>0.72999999998137355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2292525.35</v>
      </c>
      <c r="D162" s="1">
        <f>'PR-RAS'!E166</f>
        <v>1790177.42</v>
      </c>
      <c r="E162" s="1">
        <v>0</v>
      </c>
      <c r="F162" s="1">
        <v>0</v>
      </c>
      <c r="G162" s="2">
        <f t="shared" si="0"/>
        <v>945533.71058999992</v>
      </c>
      <c r="H162" s="2">
        <f t="shared" si="1"/>
        <v>0.77000000001862645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293552.2</v>
      </c>
      <c r="D163" s="1">
        <f>'PR-RAS'!E167</f>
        <v>198290.23</v>
      </c>
      <c r="E163" s="1">
        <v>0</v>
      </c>
      <c r="F163" s="1">
        <v>0</v>
      </c>
      <c r="G163" s="2">
        <f t="shared" si="0"/>
        <v>111801.49092000001</v>
      </c>
      <c r="H163" s="2">
        <f t="shared" si="1"/>
        <v>0.43000000002211891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31373.62</v>
      </c>
      <c r="D164" s="1">
        <f>'PR-RAS'!E168</f>
        <v>27607.67</v>
      </c>
      <c r="E164" s="1">
        <v>0</v>
      </c>
      <c r="F164" s="1">
        <v>0</v>
      </c>
      <c r="G164" s="2">
        <f t="shared" si="0"/>
        <v>14114.000479999999</v>
      </c>
      <c r="H164" s="2">
        <f t="shared" si="1"/>
        <v>0.71000000000276486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15586338.869999999</v>
      </c>
      <c r="D165" s="1">
        <f>'PR-RAS'!E169</f>
        <v>8924401.1699999999</v>
      </c>
      <c r="E165" s="1">
        <v>0</v>
      </c>
      <c r="F165" s="1">
        <v>0</v>
      </c>
      <c r="G165" s="2">
        <f t="shared" si="0"/>
        <v>5483363.1584400004</v>
      </c>
      <c r="H165" s="2">
        <f t="shared" si="1"/>
        <v>0.30000000074505806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946223.78</v>
      </c>
      <c r="D166" s="1">
        <f>'PR-RAS'!E170</f>
        <v>773003.1</v>
      </c>
      <c r="E166" s="1">
        <v>0</v>
      </c>
      <c r="F166" s="1">
        <v>0</v>
      </c>
      <c r="G166" s="2">
        <f t="shared" si="0"/>
        <v>411217.94670000003</v>
      </c>
      <c r="H166" s="2">
        <f t="shared" si="1"/>
        <v>0.31999999994877726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10896912</v>
      </c>
      <c r="D167" s="1">
        <f>'PR-RAS'!E171</f>
        <v>5416492.7599999998</v>
      </c>
      <c r="E167" s="1">
        <v>0</v>
      </c>
      <c r="F167" s="1">
        <v>0</v>
      </c>
      <c r="G167" s="2">
        <f t="shared" si="0"/>
        <v>3607162.98832</v>
      </c>
      <c r="H167" s="2">
        <f t="shared" si="1"/>
        <v>0.24000000022351742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3135943.64</v>
      </c>
      <c r="D168" s="1">
        <f>'PR-RAS'!E172</f>
        <v>2182016.4900000002</v>
      </c>
      <c r="E168" s="1">
        <v>0</v>
      </c>
      <c r="F168" s="1">
        <v>0</v>
      </c>
      <c r="G168" s="2">
        <f t="shared" si="0"/>
        <v>1252496.0955400004</v>
      </c>
      <c r="H168" s="2">
        <f t="shared" si="1"/>
        <v>0.85000000009313226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251513.62</v>
      </c>
      <c r="D169" s="1">
        <f>'PR-RAS'!E173</f>
        <v>215818.33</v>
      </c>
      <c r="E169" s="1">
        <v>0</v>
      </c>
      <c r="F169" s="1">
        <v>0</v>
      </c>
      <c r="G169" s="2">
        <f t="shared" si="0"/>
        <v>114769.24704000002</v>
      </c>
      <c r="H169" s="2">
        <f t="shared" si="1"/>
        <v>0.70999999999185093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271560.02</v>
      </c>
      <c r="D170" s="1">
        <f>'PR-RAS'!E174</f>
        <v>220093.05</v>
      </c>
      <c r="E170" s="1">
        <v>0</v>
      </c>
      <c r="F170" s="1">
        <v>0</v>
      </c>
      <c r="G170" s="2">
        <f t="shared" si="0"/>
        <v>120285.09428</v>
      </c>
      <c r="H170" s="2">
        <f t="shared" si="1"/>
        <v>7.0000000006984919E-2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84185.81</v>
      </c>
      <c r="D172" s="1">
        <f>'PR-RAS'!E176</f>
        <v>116977.44</v>
      </c>
      <c r="E172" s="1">
        <v>0</v>
      </c>
      <c r="F172" s="1">
        <v>0</v>
      </c>
      <c r="G172" s="2">
        <f t="shared" si="0"/>
        <v>54402.057990000001</v>
      </c>
      <c r="H172" s="2">
        <f t="shared" si="1"/>
        <v>0.63000000000465661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7926015.2999999998</v>
      </c>
      <c r="D173" s="1">
        <f>'PR-RAS'!E177</f>
        <v>6583244.2800000012</v>
      </c>
      <c r="E173" s="1">
        <v>0</v>
      </c>
      <c r="F173" s="1">
        <v>0</v>
      </c>
      <c r="G173" s="2">
        <f t="shared" si="0"/>
        <v>3627910.6639200002</v>
      </c>
      <c r="H173" s="2">
        <f t="shared" si="1"/>
        <v>0.58000000100582838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1363951.74</v>
      </c>
      <c r="D174" s="1">
        <f>'PR-RAS'!E178</f>
        <v>2122259.5</v>
      </c>
      <c r="E174" s="1">
        <v>0</v>
      </c>
      <c r="F174" s="1">
        <v>0</v>
      </c>
      <c r="G174" s="2">
        <f t="shared" si="0"/>
        <v>970265.43802</v>
      </c>
      <c r="H174" s="2">
        <f t="shared" si="1"/>
        <v>0.76000000000931323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1715971.5</v>
      </c>
      <c r="D175" s="1">
        <f>'PR-RAS'!E179</f>
        <v>1037017.21</v>
      </c>
      <c r="E175" s="1">
        <v>0</v>
      </c>
      <c r="F175" s="1">
        <v>0</v>
      </c>
      <c r="G175" s="2">
        <f t="shared" si="0"/>
        <v>659461.03007999994</v>
      </c>
      <c r="H175" s="2">
        <f t="shared" si="1"/>
        <v>0.7099999999627471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251034.82</v>
      </c>
      <c r="D176" s="1">
        <f>'PR-RAS'!E180</f>
        <v>287438.84000000003</v>
      </c>
      <c r="E176" s="1">
        <v>0</v>
      </c>
      <c r="F176" s="1">
        <v>0</v>
      </c>
      <c r="G176" s="2">
        <f t="shared" si="0"/>
        <v>144534.6875</v>
      </c>
      <c r="H176" s="2">
        <f t="shared" si="1"/>
        <v>0.33999999996740371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733035.29</v>
      </c>
      <c r="D177" s="1">
        <f>'PR-RAS'!E181</f>
        <v>612914.28</v>
      </c>
      <c r="E177" s="1">
        <v>0</v>
      </c>
      <c r="F177" s="1">
        <v>0</v>
      </c>
      <c r="G177" s="2">
        <f t="shared" si="0"/>
        <v>344760.03759999998</v>
      </c>
      <c r="H177" s="2">
        <f t="shared" si="1"/>
        <v>0.57000000006519258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265880.7</v>
      </c>
      <c r="D178" s="1">
        <f>'PR-RAS'!E182</f>
        <v>254268.2</v>
      </c>
      <c r="E178" s="1">
        <v>0</v>
      </c>
      <c r="F178" s="1">
        <v>0</v>
      </c>
      <c r="G178" s="2">
        <f t="shared" si="0"/>
        <v>137071.82670000001</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646490.38</v>
      </c>
      <c r="D179" s="1">
        <f>'PR-RAS'!E183</f>
        <v>458995.65</v>
      </c>
      <c r="E179" s="1">
        <v>0</v>
      </c>
      <c r="F179" s="1">
        <v>0</v>
      </c>
      <c r="G179" s="2">
        <f t="shared" si="0"/>
        <v>278477.73904000001</v>
      </c>
      <c r="H179" s="2">
        <f t="shared" si="1"/>
        <v>0.72999999998137355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1316567.47</v>
      </c>
      <c r="D180" s="1">
        <f>'PR-RAS'!E184</f>
        <v>786409.41</v>
      </c>
      <c r="E180" s="1">
        <v>0</v>
      </c>
      <c r="F180" s="1">
        <v>0</v>
      </c>
      <c r="G180" s="2">
        <f t="shared" si="0"/>
        <v>517200.14590999996</v>
      </c>
      <c r="H180" s="2">
        <f t="shared" si="1"/>
        <v>0.88000000000465661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502584.53</v>
      </c>
      <c r="D181" s="1">
        <f>'PR-RAS'!E185</f>
        <v>403863.96</v>
      </c>
      <c r="E181" s="1">
        <v>0</v>
      </c>
      <c r="F181" s="1">
        <v>0</v>
      </c>
      <c r="G181" s="2">
        <f t="shared" si="0"/>
        <v>235856.24100000004</v>
      </c>
      <c r="H181" s="2">
        <f t="shared" si="1"/>
        <v>0.50999999995110556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1130498.8700000001</v>
      </c>
      <c r="D182" s="1">
        <f>'PR-RAS'!E186</f>
        <v>620077.23</v>
      </c>
      <c r="E182" s="1">
        <v>0</v>
      </c>
      <c r="F182" s="1">
        <v>0</v>
      </c>
      <c r="G182" s="2">
        <f t="shared" si="0"/>
        <v>429088.25273000001</v>
      </c>
      <c r="H182" s="2">
        <f t="shared" si="1"/>
        <v>0.35999999986961484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204754.92</v>
      </c>
      <c r="D183" s="1">
        <f>'PR-RAS'!E187</f>
        <v>259044.51</v>
      </c>
      <c r="E183" s="1">
        <v>0</v>
      </c>
      <c r="F183" s="1">
        <v>0</v>
      </c>
      <c r="G183" s="2">
        <f t="shared" si="0"/>
        <v>131557.59708000001</v>
      </c>
      <c r="H183" s="2">
        <f t="shared" si="1"/>
        <v>0.56999999997788109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1312834.21</v>
      </c>
      <c r="D184" s="1">
        <f>'PR-RAS'!E188</f>
        <v>1213758.4300000002</v>
      </c>
      <c r="E184" s="1">
        <v>0</v>
      </c>
      <c r="F184" s="1">
        <v>0</v>
      </c>
      <c r="G184" s="2">
        <f t="shared" si="0"/>
        <v>684484.24580999999</v>
      </c>
      <c r="H184" s="2">
        <f t="shared" si="1"/>
        <v>0.64000000013038516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129522.53</v>
      </c>
      <c r="D185" s="1">
        <f>'PR-RAS'!E189</f>
        <v>109948.96</v>
      </c>
      <c r="E185" s="1">
        <v>0</v>
      </c>
      <c r="F185" s="1">
        <v>0</v>
      </c>
      <c r="G185" s="2">
        <f t="shared" si="0"/>
        <v>64293.362800000003</v>
      </c>
      <c r="H185" s="2">
        <f t="shared" si="1"/>
        <v>0.50999999999476131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195213</v>
      </c>
      <c r="D186" s="1">
        <f>'PR-RAS'!E190</f>
        <v>152613.91</v>
      </c>
      <c r="E186" s="1">
        <v>0</v>
      </c>
      <c r="F186" s="1">
        <v>0</v>
      </c>
      <c r="G186" s="2">
        <f t="shared" si="0"/>
        <v>92581.551699999996</v>
      </c>
      <c r="H186" s="2">
        <f t="shared" si="1"/>
        <v>8.999999999650754E-2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189387.74</v>
      </c>
      <c r="D187" s="1">
        <f>'PR-RAS'!E191</f>
        <v>116736.89</v>
      </c>
      <c r="E187" s="1">
        <v>0</v>
      </c>
      <c r="F187" s="1">
        <v>0</v>
      </c>
      <c r="G187" s="2">
        <f t="shared" si="0"/>
        <v>78652.242720000009</v>
      </c>
      <c r="H187" s="2">
        <f t="shared" si="1"/>
        <v>0.3700000000098953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38273.919999999998</v>
      </c>
      <c r="D188" s="1">
        <f>'PR-RAS'!E192</f>
        <v>43607.11</v>
      </c>
      <c r="E188" s="1">
        <v>0</v>
      </c>
      <c r="F188" s="1">
        <v>0</v>
      </c>
      <c r="G188" s="2">
        <f t="shared" si="0"/>
        <v>23466.282179999998</v>
      </c>
      <c r="H188" s="2">
        <f t="shared" si="1"/>
        <v>0.19000000000232831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159593.29999999999</v>
      </c>
      <c r="D189" s="1">
        <f>'PR-RAS'!E193</f>
        <v>113216.95</v>
      </c>
      <c r="E189" s="1">
        <v>0</v>
      </c>
      <c r="F189" s="1">
        <v>0</v>
      </c>
      <c r="G189" s="2">
        <f t="shared" si="0"/>
        <v>72573.113599999997</v>
      </c>
      <c r="H189" s="2">
        <f t="shared" si="1"/>
        <v>0.34999999999126885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119151.29</v>
      </c>
      <c r="D190" s="1">
        <f>'PR-RAS'!E194</f>
        <v>28935.56</v>
      </c>
      <c r="E190" s="1">
        <v>0</v>
      </c>
      <c r="F190" s="1">
        <v>0</v>
      </c>
      <c r="G190" s="2">
        <f t="shared" si="0"/>
        <v>33457.235489999999</v>
      </c>
      <c r="H190" s="2">
        <f t="shared" si="1"/>
        <v>0.72999999999228748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481692.43</v>
      </c>
      <c r="D191" s="1">
        <f>'PR-RAS'!E195</f>
        <v>648699.05000000005</v>
      </c>
      <c r="E191" s="1">
        <v>0</v>
      </c>
      <c r="F191" s="1">
        <v>0</v>
      </c>
      <c r="G191" s="2">
        <f t="shared" si="0"/>
        <v>338027.20069999999</v>
      </c>
      <c r="H191" s="2">
        <f t="shared" si="1"/>
        <v>0.48000000003958121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917762</v>
      </c>
      <c r="D192" s="1">
        <f>'PR-RAS'!E196</f>
        <v>364359.14</v>
      </c>
      <c r="E192" s="1">
        <v>0</v>
      </c>
      <c r="F192" s="1">
        <v>0</v>
      </c>
      <c r="G192" s="2">
        <f t="shared" si="0"/>
        <v>314477.73348</v>
      </c>
      <c r="H192" s="2">
        <f t="shared" si="1"/>
        <v>0.14000000001396984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702172.31</v>
      </c>
      <c r="D198" s="1">
        <f>'PR-RAS'!E202</f>
        <v>172315.94999999998</v>
      </c>
      <c r="E198" s="1">
        <v>0</v>
      </c>
      <c r="F198" s="1">
        <v>0</v>
      </c>
      <c r="G198" s="2">
        <f t="shared" si="0"/>
        <v>206220.42937</v>
      </c>
      <c r="H198" s="2">
        <f t="shared" si="1"/>
        <v>0.36000000007334165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702172.31</v>
      </c>
      <c r="D201" s="1">
        <f>'PR-RAS'!E205</f>
        <v>171506.52</v>
      </c>
      <c r="E201" s="1">
        <v>0</v>
      </c>
      <c r="F201" s="1">
        <v>0</v>
      </c>
      <c r="G201" s="2">
        <f t="shared" si="0"/>
        <v>209037.07000000004</v>
      </c>
      <c r="H201" s="2">
        <f t="shared" si="1"/>
        <v>0.79000000006635673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809.43</v>
      </c>
      <c r="E204" s="1">
        <v>0</v>
      </c>
      <c r="F204" s="1">
        <v>0</v>
      </c>
      <c r="G204" s="2">
        <f t="shared" si="0"/>
        <v>328.62858</v>
      </c>
      <c r="H204" s="2">
        <f t="shared" si="1"/>
        <v>0.42999999999994998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215589.69</v>
      </c>
      <c r="D206" s="1">
        <f>'PR-RAS'!E210</f>
        <v>192043.19</v>
      </c>
      <c r="E206" s="1">
        <v>0</v>
      </c>
      <c r="F206" s="1">
        <v>0</v>
      </c>
      <c r="G206" s="2">
        <f t="shared" si="0"/>
        <v>122933.59435</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108553.25</v>
      </c>
      <c r="D207" s="1">
        <f>'PR-RAS'!E211</f>
        <v>92846.81</v>
      </c>
      <c r="E207" s="1">
        <v>0</v>
      </c>
      <c r="F207" s="1">
        <v>0</v>
      </c>
      <c r="G207" s="2">
        <f t="shared" si="0"/>
        <v>60614.855219999998</v>
      </c>
      <c r="H207" s="2">
        <f t="shared" si="1"/>
        <v>0.44000000000232831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889.81</v>
      </c>
      <c r="D208" s="1">
        <f>'PR-RAS'!E212</f>
        <v>0</v>
      </c>
      <c r="E208" s="1">
        <v>0</v>
      </c>
      <c r="F208" s="1">
        <v>0</v>
      </c>
      <c r="G208" s="2">
        <f t="shared" si="0"/>
        <v>184.19066999999998</v>
      </c>
      <c r="H208" s="2">
        <f t="shared" si="1"/>
        <v>0.19000000000005457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62384.06</v>
      </c>
      <c r="D209" s="1">
        <f>'PR-RAS'!E213</f>
        <v>57158.12</v>
      </c>
      <c r="E209" s="1">
        <v>0</v>
      </c>
      <c r="F209" s="1">
        <v>0</v>
      </c>
      <c r="G209" s="2">
        <f t="shared" si="0"/>
        <v>36753.662399999994</v>
      </c>
      <c r="H209" s="2">
        <f t="shared" si="1"/>
        <v>0.18000000000029104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43762.57</v>
      </c>
      <c r="D210" s="1">
        <f>'PR-RAS'!E214</f>
        <v>42038.26</v>
      </c>
      <c r="E210" s="1">
        <v>0</v>
      </c>
      <c r="F210" s="1">
        <v>0</v>
      </c>
      <c r="G210" s="2">
        <f t="shared" si="0"/>
        <v>26718.369809999997</v>
      </c>
      <c r="H210" s="2">
        <f t="shared" si="1"/>
        <v>0.69000000000232831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1426209.94</v>
      </c>
      <c r="D211" s="1">
        <f>'PR-RAS'!E215</f>
        <v>872239.53</v>
      </c>
      <c r="E211" s="1">
        <v>0</v>
      </c>
      <c r="F211" s="1">
        <v>0</v>
      </c>
      <c r="G211" s="2">
        <f t="shared" si="0"/>
        <v>665844.68999999994</v>
      </c>
      <c r="H211" s="2">
        <f t="shared" si="1"/>
        <v>0.53000000002793968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1351538.45</v>
      </c>
      <c r="D215" s="1">
        <f>'PR-RAS'!E219</f>
        <v>658427.49</v>
      </c>
      <c r="E215" s="1">
        <v>0</v>
      </c>
      <c r="F215" s="1">
        <v>0</v>
      </c>
      <c r="G215" s="2">
        <f t="shared" si="0"/>
        <v>571036.19401999994</v>
      </c>
      <c r="H215" s="2">
        <f t="shared" si="1"/>
        <v>0.93999999994412065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1911.76</v>
      </c>
      <c r="D216" s="1">
        <f>'PR-RAS'!E220</f>
        <v>0</v>
      </c>
      <c r="E216" s="1">
        <v>0</v>
      </c>
      <c r="F216" s="1">
        <v>0</v>
      </c>
      <c r="G216" s="2">
        <f t="shared" si="0"/>
        <v>411.02839999999998</v>
      </c>
      <c r="H216" s="2">
        <f t="shared" si="1"/>
        <v>0.24000000000000909</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227356.9</v>
      </c>
      <c r="D217" s="1">
        <f>'PR-RAS'!E221</f>
        <v>167318.20000000001</v>
      </c>
      <c r="E217" s="1">
        <v>0</v>
      </c>
      <c r="F217" s="1">
        <v>0</v>
      </c>
      <c r="G217" s="2">
        <f t="shared" si="0"/>
        <v>121390.5528</v>
      </c>
      <c r="H217" s="2">
        <f t="shared" si="1"/>
        <v>0.3000000000174623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1122269.79</v>
      </c>
      <c r="D218" s="1">
        <f>'PR-RAS'!E222</f>
        <v>491109.29</v>
      </c>
      <c r="E218" s="1">
        <v>0</v>
      </c>
      <c r="F218" s="1">
        <v>0</v>
      </c>
      <c r="G218" s="2">
        <f t="shared" si="0"/>
        <v>456673.97629000002</v>
      </c>
      <c r="H218" s="2">
        <f t="shared" si="1"/>
        <v>0.49999999994179234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74671.490000000005</v>
      </c>
      <c r="D219" s="1">
        <f>'PR-RAS'!E223</f>
        <v>213812.04</v>
      </c>
      <c r="E219" s="1">
        <v>0</v>
      </c>
      <c r="F219" s="1">
        <v>0</v>
      </c>
      <c r="G219" s="2">
        <f t="shared" si="0"/>
        <v>109500.43425999999</v>
      </c>
      <c r="H219" s="2">
        <f t="shared" si="1"/>
        <v>0.53000000001338776</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4392707.7700000005</v>
      </c>
      <c r="D220" s="1">
        <f>'PR-RAS'!E224</f>
        <v>176529.91999999998</v>
      </c>
      <c r="E220" s="1">
        <v>0</v>
      </c>
      <c r="F220" s="1">
        <v>0</v>
      </c>
      <c r="G220" s="2">
        <f t="shared" si="0"/>
        <v>1039323.1065900001</v>
      </c>
      <c r="H220" s="2">
        <f t="shared" si="1"/>
        <v>0.30999999953201041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28843.4</v>
      </c>
      <c r="E221" s="1">
        <v>0</v>
      </c>
      <c r="F221" s="1">
        <v>0</v>
      </c>
      <c r="G221" s="2">
        <f t="shared" si="0"/>
        <v>12691.096000000001</v>
      </c>
      <c r="H221" s="2">
        <f t="shared" si="1"/>
        <v>0.40000000000145519</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28843.4</v>
      </c>
      <c r="E222" s="1">
        <v>0</v>
      </c>
      <c r="F222" s="1">
        <v>0</v>
      </c>
      <c r="G222" s="2">
        <f t="shared" si="0"/>
        <v>12748.782800000001</v>
      </c>
      <c r="H222" s="2">
        <f t="shared" si="1"/>
        <v>0.40000000000145519</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4214642.95</v>
      </c>
      <c r="D227" s="1">
        <f>'PR-RAS'!E231</f>
        <v>101078.28</v>
      </c>
      <c r="E227" s="1">
        <v>0</v>
      </c>
      <c r="F227" s="1">
        <v>0</v>
      </c>
      <c r="G227" s="2">
        <f t="shared" si="0"/>
        <v>998196.68926000001</v>
      </c>
      <c r="H227" s="2">
        <f t="shared" si="1"/>
        <v>0.32999999981257133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3920052.29</v>
      </c>
      <c r="D228" s="1">
        <f>'PR-RAS'!E232</f>
        <v>101078.28</v>
      </c>
      <c r="E228" s="1">
        <v>0</v>
      </c>
      <c r="F228" s="1">
        <v>0</v>
      </c>
      <c r="G228" s="2">
        <f t="shared" si="0"/>
        <v>935741.40895000007</v>
      </c>
      <c r="H228" s="2">
        <f t="shared" si="1"/>
        <v>0.57000000003608875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294590.65999999997</v>
      </c>
      <c r="D229" s="1">
        <f>'PR-RAS'!E233</f>
        <v>0</v>
      </c>
      <c r="E229" s="1">
        <v>0</v>
      </c>
      <c r="F229" s="1">
        <v>0</v>
      </c>
      <c r="G229" s="2">
        <f t="shared" si="0"/>
        <v>67166.670480000001</v>
      </c>
      <c r="H229" s="2">
        <f t="shared" si="1"/>
        <v>0.34000000002561137</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39521.379999999997</v>
      </c>
      <c r="D232" s="1">
        <f>'PR-RAS'!E236</f>
        <v>14170.62</v>
      </c>
      <c r="E232" s="1">
        <v>0</v>
      </c>
      <c r="F232" s="1">
        <v>0</v>
      </c>
      <c r="G232" s="2">
        <f t="shared" si="0"/>
        <v>15676.265219999999</v>
      </c>
      <c r="H232" s="2">
        <f t="shared" si="1"/>
        <v>0.7599999999965803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39521.379999999997</v>
      </c>
      <c r="D233" s="1">
        <f>'PR-RAS'!E237</f>
        <v>14170.62</v>
      </c>
      <c r="E233" s="1">
        <v>0</v>
      </c>
      <c r="F233" s="1">
        <v>0</v>
      </c>
      <c r="G233" s="2">
        <f t="shared" si="0"/>
        <v>15744.127839999999</v>
      </c>
      <c r="H233" s="2">
        <f t="shared" si="1"/>
        <v>0.7599999999965803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138543.44</v>
      </c>
      <c r="D240" s="1">
        <f>'PR-RAS'!E244</f>
        <v>32437.62</v>
      </c>
      <c r="E240" s="1">
        <v>0</v>
      </c>
      <c r="F240" s="1">
        <v>0</v>
      </c>
      <c r="G240" s="2">
        <f t="shared" si="0"/>
        <v>48617.06452</v>
      </c>
      <c r="H240" s="2">
        <f t="shared" si="1"/>
        <v>0.82000000000334694</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138543.44</v>
      </c>
      <c r="D241" s="1">
        <f>'PR-RAS'!E245</f>
        <v>32437.62</v>
      </c>
      <c r="E241" s="1">
        <v>0</v>
      </c>
      <c r="F241" s="1">
        <v>0</v>
      </c>
      <c r="G241" s="2">
        <f t="shared" si="0"/>
        <v>48820.483199999995</v>
      </c>
      <c r="H241" s="2">
        <f t="shared" si="1"/>
        <v>0.82000000000334694</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4326597.8499999996</v>
      </c>
      <c r="D248" s="1">
        <f>'PR-RAS'!E252</f>
        <v>4479668.6100000003</v>
      </c>
      <c r="E248" s="1">
        <v>0</v>
      </c>
      <c r="F248" s="1">
        <v>0</v>
      </c>
      <c r="G248" s="2">
        <f t="shared" si="0"/>
        <v>3281625.9622900002</v>
      </c>
      <c r="H248" s="2">
        <f t="shared" si="1"/>
        <v>0.5400000000372529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4326597.8499999996</v>
      </c>
      <c r="D255" s="1">
        <f>'PR-RAS'!E259</f>
        <v>4479668.6100000003</v>
      </c>
      <c r="E255" s="1">
        <v>0</v>
      </c>
      <c r="F255" s="1">
        <v>0</v>
      </c>
      <c r="G255" s="2">
        <f t="shared" si="0"/>
        <v>3374627.5077800001</v>
      </c>
      <c r="H255" s="2">
        <f t="shared" si="1"/>
        <v>0.5400000000372529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665311.23</v>
      </c>
      <c r="D256" s="1">
        <f>'PR-RAS'!E260</f>
        <v>797461.63</v>
      </c>
      <c r="E256" s="1">
        <v>0</v>
      </c>
      <c r="F256" s="1">
        <v>0</v>
      </c>
      <c r="G256" s="2">
        <f t="shared" si="0"/>
        <v>576359.79495000001</v>
      </c>
      <c r="H256" s="2">
        <f t="shared" si="1"/>
        <v>0.59999999997671694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3605046.12</v>
      </c>
      <c r="D257" s="1">
        <f>'PR-RAS'!E261</f>
        <v>3682086.98</v>
      </c>
      <c r="E257" s="1">
        <v>0</v>
      </c>
      <c r="F257" s="1">
        <v>0</v>
      </c>
      <c r="G257" s="2">
        <f t="shared" si="0"/>
        <v>2808120.3404800002</v>
      </c>
      <c r="H257" s="2">
        <f t="shared" si="1"/>
        <v>0.14000000013038516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56240.5</v>
      </c>
      <c r="D258" s="1">
        <f>'PR-RAS'!E262</f>
        <v>120</v>
      </c>
      <c r="E258" s="1">
        <v>0</v>
      </c>
      <c r="F258" s="1">
        <v>0</v>
      </c>
      <c r="G258" s="2">
        <f t="shared" si="0"/>
        <v>14515.488499999999</v>
      </c>
      <c r="H258" s="2">
        <f t="shared" si="1"/>
        <v>0.5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1323485.1700000002</v>
      </c>
      <c r="D259" s="1">
        <f>'PR-RAS'!E263</f>
        <v>1839581.6</v>
      </c>
      <c r="E259" s="1">
        <v>0</v>
      </c>
      <c r="F259" s="1">
        <v>0</v>
      </c>
      <c r="G259" s="2">
        <f t="shared" si="0"/>
        <v>1290683.2794600001</v>
      </c>
      <c r="H259" s="2">
        <f t="shared" si="1"/>
        <v>0.57000000006519258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1239426.31</v>
      </c>
      <c r="D260" s="1">
        <f>'PR-RAS'!E264</f>
        <v>1506308.6500000001</v>
      </c>
      <c r="E260" s="1">
        <v>0</v>
      </c>
      <c r="F260" s="1">
        <v>0</v>
      </c>
      <c r="G260" s="2">
        <f t="shared" si="0"/>
        <v>1101279.2949900001</v>
      </c>
      <c r="H260" s="2">
        <f t="shared" si="1"/>
        <v>0.65999999991618097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965782.01</v>
      </c>
      <c r="D261" s="1">
        <f>'PR-RAS'!E265</f>
        <v>1244444.1100000001</v>
      </c>
      <c r="E261" s="1">
        <v>0</v>
      </c>
      <c r="F261" s="1">
        <v>0</v>
      </c>
      <c r="G261" s="2">
        <f t="shared" si="0"/>
        <v>898214.25980000012</v>
      </c>
      <c r="H261" s="2">
        <f t="shared" si="1"/>
        <v>0.12000000011175871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15585.33</v>
      </c>
      <c r="D262" s="1">
        <f>'PR-RAS'!E266</f>
        <v>18360.509999999998</v>
      </c>
      <c r="E262" s="1">
        <v>0</v>
      </c>
      <c r="F262" s="1">
        <v>0</v>
      </c>
      <c r="G262" s="2">
        <f t="shared" si="0"/>
        <v>13651.957350000001</v>
      </c>
      <c r="H262" s="2">
        <f t="shared" si="1"/>
        <v>0.82000000000152795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258058.97</v>
      </c>
      <c r="D263" s="1">
        <f>'PR-RAS'!E267</f>
        <v>243504.03</v>
      </c>
      <c r="E263" s="1">
        <v>0</v>
      </c>
      <c r="F263" s="1">
        <v>0</v>
      </c>
      <c r="G263" s="2">
        <f t="shared" si="0"/>
        <v>195207.56186000002</v>
      </c>
      <c r="H263" s="2">
        <f t="shared" si="1"/>
        <v>5.9999999997671694E-2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17254</v>
      </c>
      <c r="D264" s="1">
        <f>'PR-RAS'!E268</f>
        <v>12500</v>
      </c>
      <c r="E264" s="1">
        <v>0</v>
      </c>
      <c r="F264" s="1">
        <v>0</v>
      </c>
      <c r="G264" s="2">
        <f t="shared" si="0"/>
        <v>11112.802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17254</v>
      </c>
      <c r="D265" s="1">
        <f>'PR-RAS'!E269</f>
        <v>12500</v>
      </c>
      <c r="E265" s="1">
        <v>0</v>
      </c>
      <c r="F265" s="1">
        <v>0</v>
      </c>
      <c r="G265" s="2">
        <f t="shared" ref="G265:G521" si="8">(B265/1000)*(C265*1+D265*2)</f>
        <v>11155.056</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66804.86</v>
      </c>
      <c r="D269" s="1">
        <f>'PR-RAS'!E273</f>
        <v>772.95</v>
      </c>
      <c r="E269" s="1">
        <v>0</v>
      </c>
      <c r="F269" s="1">
        <v>0</v>
      </c>
      <c r="G269" s="2">
        <f t="shared" si="8"/>
        <v>18318.003679999998</v>
      </c>
      <c r="H269" s="2">
        <f t="shared" si="9"/>
        <v>0.18999999999937245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62294.8</v>
      </c>
      <c r="D270" s="1">
        <f>'PR-RAS'!E274</f>
        <v>0</v>
      </c>
      <c r="E270" s="1">
        <v>0</v>
      </c>
      <c r="F270" s="1">
        <v>0</v>
      </c>
      <c r="G270" s="2">
        <f t="shared" si="8"/>
        <v>16757.301200000002</v>
      </c>
      <c r="H270" s="2">
        <f t="shared" si="9"/>
        <v>0.19999999999708962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1300</v>
      </c>
      <c r="D272" s="1">
        <f>'PR-RAS'!E276</f>
        <v>0</v>
      </c>
      <c r="E272" s="1">
        <v>0</v>
      </c>
      <c r="F272" s="1">
        <v>0</v>
      </c>
      <c r="G272" s="2">
        <f t="shared" si="8"/>
        <v>352.3</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2753.79</v>
      </c>
      <c r="D273" s="1">
        <f>'PR-RAS'!E277</f>
        <v>772.95</v>
      </c>
      <c r="E273" s="1">
        <v>0</v>
      </c>
      <c r="F273" s="1">
        <v>0</v>
      </c>
      <c r="G273" s="2">
        <f t="shared" si="8"/>
        <v>1169.5156800000002</v>
      </c>
      <c r="H273" s="2">
        <f t="shared" si="9"/>
        <v>0.25999999999999091</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456.27</v>
      </c>
      <c r="D274" s="1">
        <f>'PR-RAS'!E278</f>
        <v>0</v>
      </c>
      <c r="E274" s="1">
        <v>0</v>
      </c>
      <c r="F274" s="1">
        <v>0</v>
      </c>
      <c r="G274" s="2">
        <f t="shared" si="8"/>
        <v>124.56171000000001</v>
      </c>
      <c r="H274" s="2">
        <f t="shared" si="9"/>
        <v>0.26999999999998181</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320000</v>
      </c>
      <c r="E275" s="1">
        <v>0</v>
      </c>
      <c r="F275" s="1">
        <v>0</v>
      </c>
      <c r="G275" s="2">
        <f t="shared" si="8"/>
        <v>175360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320000</v>
      </c>
      <c r="E276" s="1">
        <v>0</v>
      </c>
      <c r="F276" s="1">
        <v>0</v>
      </c>
      <c r="G276" s="2">
        <f t="shared" si="8"/>
        <v>176000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119315154.85999998</v>
      </c>
      <c r="D285" s="1">
        <f>'PR-RAS'!E289</f>
        <v>95137182.139999986</v>
      </c>
      <c r="E285" s="1">
        <v>0</v>
      </c>
      <c r="F285" s="1">
        <v>0</v>
      </c>
      <c r="G285" s="2">
        <f t="shared" si="8"/>
        <v>87923423.435759991</v>
      </c>
      <c r="H285" s="2">
        <f t="shared" si="9"/>
        <v>0.2800000011920929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10288582.669999987</v>
      </c>
      <c r="D286" s="1">
        <f>'PR-RAS'!E290</f>
        <v>7449555.8600000143</v>
      </c>
      <c r="E286" s="1">
        <v>0</v>
      </c>
      <c r="F286" s="1">
        <v>0</v>
      </c>
      <c r="G286" s="2">
        <f t="shared" si="8"/>
        <v>7178492.901150004</v>
      </c>
      <c r="H286" s="2">
        <f t="shared" si="9"/>
        <v>0.4699999988079071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4097968.53</v>
      </c>
      <c r="E288" s="1">
        <v>0</v>
      </c>
      <c r="F288" s="1">
        <v>0</v>
      </c>
      <c r="G288" s="2">
        <f t="shared" si="8"/>
        <v>2352233.9362199996</v>
      </c>
      <c r="H288" s="2">
        <f t="shared" si="9"/>
        <v>0.47000000020489097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5841133.0300000003</v>
      </c>
      <c r="D289" s="1">
        <f>'PR-RAS'!E293</f>
        <v>0</v>
      </c>
      <c r="E289" s="1">
        <v>0</v>
      </c>
      <c r="F289" s="1">
        <v>0</v>
      </c>
      <c r="G289" s="2">
        <f t="shared" si="8"/>
        <v>1682246.3126399999</v>
      </c>
      <c r="H289" s="2">
        <f t="shared" si="9"/>
        <v>3.0000000260770321E-2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5710993.0199999996</v>
      </c>
      <c r="D290" s="1">
        <f>'PR-RAS'!E294</f>
        <v>4001683.4</v>
      </c>
      <c r="E290" s="1">
        <v>0</v>
      </c>
      <c r="F290" s="1">
        <v>0</v>
      </c>
      <c r="G290" s="2">
        <f t="shared" si="8"/>
        <v>3963449.9879799997</v>
      </c>
      <c r="H290" s="2">
        <f t="shared" si="9"/>
        <v>0.41999999945983291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511834.21</v>
      </c>
      <c r="D291" s="1">
        <f>'PR-RAS'!E295</f>
        <v>282026.53000000003</v>
      </c>
      <c r="E291" s="1">
        <v>0</v>
      </c>
      <c r="F291" s="1">
        <v>0</v>
      </c>
      <c r="G291" s="2">
        <f t="shared" si="8"/>
        <v>312007.30829999998</v>
      </c>
      <c r="H291" s="2">
        <f t="shared" si="9"/>
        <v>0.67999999999301508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2188556.31</v>
      </c>
      <c r="D292" s="1">
        <f>'PR-RAS'!E296</f>
        <v>2201167.71</v>
      </c>
      <c r="E292" s="1">
        <v>0</v>
      </c>
      <c r="F292" s="1">
        <v>0</v>
      </c>
      <c r="G292" s="2">
        <f t="shared" si="8"/>
        <v>1917949.49343</v>
      </c>
      <c r="H292" s="2">
        <f t="shared" si="9"/>
        <v>0.60000000009313226</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130790.26</v>
      </c>
      <c r="D293" s="1">
        <f>'PR-RAS'!E298</f>
        <v>196444.81</v>
      </c>
      <c r="E293" s="1">
        <v>0</v>
      </c>
      <c r="F293" s="1">
        <v>0</v>
      </c>
      <c r="G293" s="2">
        <f t="shared" si="8"/>
        <v>152914.52495999998</v>
      </c>
      <c r="H293" s="2">
        <f t="shared" si="9"/>
        <v>0.44999999999708962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43139.03</v>
      </c>
      <c r="D294" s="1">
        <f>'PR-RAS'!E299</f>
        <v>36641.839999999997</v>
      </c>
      <c r="E294" s="1">
        <v>0</v>
      </c>
      <c r="F294" s="1">
        <v>0</v>
      </c>
      <c r="G294" s="2">
        <f t="shared" si="8"/>
        <v>34111.854029999995</v>
      </c>
      <c r="H294" s="2">
        <f t="shared" si="9"/>
        <v>0.19000000000232831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43139.03</v>
      </c>
      <c r="D295" s="1">
        <f>'PR-RAS'!E300</f>
        <v>36641.839999999997</v>
      </c>
      <c r="E295" s="1">
        <v>0</v>
      </c>
      <c r="F295" s="1">
        <v>0</v>
      </c>
      <c r="G295" s="2">
        <f t="shared" si="8"/>
        <v>34228.276739999994</v>
      </c>
      <c r="H295" s="2">
        <f t="shared" si="9"/>
        <v>0.19000000000232831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43139.03</v>
      </c>
      <c r="D296" s="1">
        <f>'PR-RAS'!E301</f>
        <v>36641.839999999997</v>
      </c>
      <c r="E296" s="1">
        <v>0</v>
      </c>
      <c r="F296" s="1">
        <v>0</v>
      </c>
      <c r="G296" s="2">
        <f t="shared" si="8"/>
        <v>34344.699449999993</v>
      </c>
      <c r="H296" s="2">
        <f t="shared" si="9"/>
        <v>0.19000000000232831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87651.23</v>
      </c>
      <c r="D306" s="1">
        <f>'PR-RAS'!E311</f>
        <v>159802.97</v>
      </c>
      <c r="E306" s="1">
        <v>0</v>
      </c>
      <c r="F306" s="1">
        <v>0</v>
      </c>
      <c r="G306" s="2">
        <f t="shared" si="8"/>
        <v>124213.43685</v>
      </c>
      <c r="H306" s="2">
        <f t="shared" si="9"/>
        <v>0.25999999999476131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74552.42</v>
      </c>
      <c r="D307" s="1">
        <f>'PR-RAS'!E312</f>
        <v>134710.47</v>
      </c>
      <c r="E307" s="1">
        <v>0</v>
      </c>
      <c r="F307" s="1">
        <v>0</v>
      </c>
      <c r="G307" s="2">
        <f t="shared" si="8"/>
        <v>105255.84815999999</v>
      </c>
      <c r="H307" s="2">
        <f t="shared" si="9"/>
        <v>0.88999999999941792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74552.42</v>
      </c>
      <c r="D308" s="1">
        <f>'PR-RAS'!E313</f>
        <v>39208.47</v>
      </c>
      <c r="E308" s="1">
        <v>0</v>
      </c>
      <c r="F308" s="1">
        <v>0</v>
      </c>
      <c r="G308" s="2">
        <f t="shared" si="8"/>
        <v>46961.593519999995</v>
      </c>
      <c r="H308" s="2">
        <f t="shared" si="9"/>
        <v>0.88999999999941792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95502</v>
      </c>
      <c r="E309" s="1">
        <v>0</v>
      </c>
      <c r="F309" s="1">
        <v>0</v>
      </c>
      <c r="G309" s="2">
        <f t="shared" si="8"/>
        <v>58829.231999999996</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4447.51</v>
      </c>
      <c r="D312" s="1">
        <f>'PR-RAS'!E317</f>
        <v>2102.5</v>
      </c>
      <c r="E312" s="1">
        <v>0</v>
      </c>
      <c r="F312" s="1">
        <v>0</v>
      </c>
      <c r="G312" s="2">
        <f t="shared" si="8"/>
        <v>2690.9306099999999</v>
      </c>
      <c r="H312" s="2">
        <f t="shared" si="9"/>
        <v>0.98999999999978172</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1377</v>
      </c>
      <c r="D313" s="1">
        <f>'PR-RAS'!E318</f>
        <v>1245</v>
      </c>
      <c r="E313" s="1">
        <v>0</v>
      </c>
      <c r="F313" s="1">
        <v>0</v>
      </c>
      <c r="G313" s="2">
        <f t="shared" si="8"/>
        <v>1206.5039999999999</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145</v>
      </c>
      <c r="E314" s="1">
        <v>0</v>
      </c>
      <c r="F314" s="1">
        <v>0</v>
      </c>
      <c r="G314" s="2">
        <f t="shared" si="8"/>
        <v>90.77</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3070.51</v>
      </c>
      <c r="D319" s="1">
        <f>'PR-RAS'!E324</f>
        <v>712.5</v>
      </c>
      <c r="E319" s="1">
        <v>0</v>
      </c>
      <c r="F319" s="1">
        <v>0</v>
      </c>
      <c r="G319" s="2">
        <f t="shared" si="8"/>
        <v>1429.5721800000001</v>
      </c>
      <c r="H319" s="2">
        <f t="shared" si="9"/>
        <v>0.98999999999978172</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8651.2999999999993</v>
      </c>
      <c r="D321" s="1">
        <f>'PR-RAS'!E326</f>
        <v>22990</v>
      </c>
      <c r="E321" s="1">
        <v>0</v>
      </c>
      <c r="F321" s="1">
        <v>0</v>
      </c>
      <c r="G321" s="2">
        <f t="shared" si="8"/>
        <v>17482.016</v>
      </c>
      <c r="H321" s="2">
        <f t="shared" si="9"/>
        <v>0.2999999999992724</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8651.2999999999993</v>
      </c>
      <c r="D322" s="1">
        <f>'PR-RAS'!E327</f>
        <v>22990</v>
      </c>
      <c r="E322" s="1">
        <v>0</v>
      </c>
      <c r="F322" s="1">
        <v>0</v>
      </c>
      <c r="G322" s="2">
        <f t="shared" si="8"/>
        <v>17536.647300000001</v>
      </c>
      <c r="H322" s="2">
        <f t="shared" si="9"/>
        <v>0.2999999999992724</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13258084.849999998</v>
      </c>
      <c r="D345" s="1">
        <f>'PR-RAS'!E350</f>
        <v>7027003.3899999997</v>
      </c>
      <c r="E345" s="1">
        <v>0</v>
      </c>
      <c r="F345" s="1">
        <v>0</v>
      </c>
      <c r="G345" s="2">
        <f t="shared" si="8"/>
        <v>9395359.5207199976</v>
      </c>
      <c r="H345" s="2">
        <f t="shared" si="9"/>
        <v>0.54000000189989805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34796.18</v>
      </c>
      <c r="D346" s="1">
        <f>'PR-RAS'!E351</f>
        <v>25772.19</v>
      </c>
      <c r="E346" s="1">
        <v>0</v>
      </c>
      <c r="F346" s="1">
        <v>0</v>
      </c>
      <c r="G346" s="2">
        <f t="shared" si="8"/>
        <v>29787.493199999997</v>
      </c>
      <c r="H346" s="2">
        <f t="shared" si="9"/>
        <v>0.36999999999898137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34796.18</v>
      </c>
      <c r="D351" s="1">
        <f>'PR-RAS'!E356</f>
        <v>25772.19</v>
      </c>
      <c r="E351" s="1">
        <v>0</v>
      </c>
      <c r="F351" s="1">
        <v>0</v>
      </c>
      <c r="G351" s="2">
        <f t="shared" si="8"/>
        <v>30219.195999999996</v>
      </c>
      <c r="H351" s="2">
        <f t="shared" si="9"/>
        <v>0.36999999999898137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34796.18</v>
      </c>
      <c r="D354" s="1">
        <f>'PR-RAS'!E359</f>
        <v>25172.19</v>
      </c>
      <c r="E354" s="1">
        <v>0</v>
      </c>
      <c r="F354" s="1">
        <v>0</v>
      </c>
      <c r="G354" s="2">
        <f t="shared" si="8"/>
        <v>30054.617679999996</v>
      </c>
      <c r="H354" s="2">
        <f t="shared" si="9"/>
        <v>0.36999999999898137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600</v>
      </c>
      <c r="E357" s="1">
        <v>0</v>
      </c>
      <c r="F357" s="1">
        <v>0</v>
      </c>
      <c r="G357" s="2">
        <f t="shared" si="8"/>
        <v>427.2</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11135531.689999998</v>
      </c>
      <c r="D358" s="1">
        <f>'PR-RAS'!E363</f>
        <v>3186301.62</v>
      </c>
      <c r="E358" s="1">
        <v>0</v>
      </c>
      <c r="F358" s="1">
        <v>0</v>
      </c>
      <c r="G358" s="2">
        <f t="shared" si="8"/>
        <v>6250404.1700099995</v>
      </c>
      <c r="H358" s="2">
        <f t="shared" si="9"/>
        <v>0.69000000227242708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306470.58999999997</v>
      </c>
      <c r="D359" s="1">
        <f>'PR-RAS'!E364</f>
        <v>922791.42</v>
      </c>
      <c r="E359" s="1">
        <v>0</v>
      </c>
      <c r="F359" s="1">
        <v>0</v>
      </c>
      <c r="G359" s="2">
        <f t="shared" si="8"/>
        <v>770435.12794000003</v>
      </c>
      <c r="H359" s="2">
        <f t="shared" si="9"/>
        <v>0.83000000007450581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179806.49</v>
      </c>
      <c r="D361" s="1">
        <f>'PR-RAS'!E366</f>
        <v>578184.52</v>
      </c>
      <c r="E361" s="1">
        <v>0</v>
      </c>
      <c r="F361" s="1">
        <v>0</v>
      </c>
      <c r="G361" s="2">
        <f t="shared" si="8"/>
        <v>481023.19079999998</v>
      </c>
      <c r="H361" s="2">
        <f t="shared" si="9"/>
        <v>0.96999999997206032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1822.5</v>
      </c>
      <c r="D362" s="1">
        <f>'PR-RAS'!E367</f>
        <v>0</v>
      </c>
      <c r="E362" s="1">
        <v>0</v>
      </c>
      <c r="F362" s="1">
        <v>0</v>
      </c>
      <c r="G362" s="2">
        <f t="shared" si="8"/>
        <v>657.92250000000001</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124841.60000000001</v>
      </c>
      <c r="D363" s="1">
        <f>'PR-RAS'!E368</f>
        <v>344606.9</v>
      </c>
      <c r="E363" s="1">
        <v>0</v>
      </c>
      <c r="F363" s="1">
        <v>0</v>
      </c>
      <c r="G363" s="2">
        <f t="shared" si="8"/>
        <v>294688.05479999998</v>
      </c>
      <c r="H363" s="2">
        <f t="shared" si="9"/>
        <v>0.49999999997089617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10221096.539999999</v>
      </c>
      <c r="D364" s="1">
        <f>'PR-RAS'!E369</f>
        <v>1713082.79</v>
      </c>
      <c r="E364" s="1">
        <v>0</v>
      </c>
      <c r="F364" s="1">
        <v>0</v>
      </c>
      <c r="G364" s="2">
        <f t="shared" si="8"/>
        <v>4953956.1495599998</v>
      </c>
      <c r="H364" s="2">
        <f t="shared" si="9"/>
        <v>0.67000000085681677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593339.79</v>
      </c>
      <c r="D365" s="1">
        <f>'PR-RAS'!E370</f>
        <v>515254.23</v>
      </c>
      <c r="E365" s="1">
        <v>0</v>
      </c>
      <c r="F365" s="1">
        <v>0</v>
      </c>
      <c r="G365" s="2">
        <f t="shared" si="8"/>
        <v>591080.76300000004</v>
      </c>
      <c r="H365" s="2">
        <f t="shared" si="9"/>
        <v>0.43999999994412065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44845.05</v>
      </c>
      <c r="D366" s="1">
        <f>'PR-RAS'!E371</f>
        <v>20107.400000000001</v>
      </c>
      <c r="E366" s="1">
        <v>0</v>
      </c>
      <c r="F366" s="1">
        <v>0</v>
      </c>
      <c r="G366" s="2">
        <f t="shared" si="8"/>
        <v>31046.845250000002</v>
      </c>
      <c r="H366" s="2">
        <f t="shared" si="9"/>
        <v>0.45000000000436557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96231.11</v>
      </c>
      <c r="D367" s="1">
        <f>'PR-RAS'!E372</f>
        <v>196537.98</v>
      </c>
      <c r="E367" s="1">
        <v>0</v>
      </c>
      <c r="F367" s="1">
        <v>0</v>
      </c>
      <c r="G367" s="2">
        <f t="shared" si="8"/>
        <v>179086.38761999999</v>
      </c>
      <c r="H367" s="2">
        <f t="shared" si="9"/>
        <v>0.1299999999901047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9109730.2699999996</v>
      </c>
      <c r="D368" s="1">
        <f>'PR-RAS'!E373</f>
        <v>389100.58</v>
      </c>
      <c r="E368" s="1">
        <v>0</v>
      </c>
      <c r="F368" s="1">
        <v>0</v>
      </c>
      <c r="G368" s="2">
        <f t="shared" si="8"/>
        <v>3628870.8348099999</v>
      </c>
      <c r="H368" s="2">
        <f t="shared" si="9"/>
        <v>0.68999999953666702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29317.99</v>
      </c>
      <c r="D369" s="1">
        <f>'PR-RAS'!E374</f>
        <v>65141.32</v>
      </c>
      <c r="E369" s="1">
        <v>0</v>
      </c>
      <c r="F369" s="1">
        <v>0</v>
      </c>
      <c r="G369" s="2">
        <f t="shared" si="8"/>
        <v>58733.031840000003</v>
      </c>
      <c r="H369" s="2">
        <f t="shared" si="9"/>
        <v>0.32999999999810825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98761.57</v>
      </c>
      <c r="D370" s="1">
        <f>'PR-RAS'!E375</f>
        <v>79505.97</v>
      </c>
      <c r="E370" s="1">
        <v>0</v>
      </c>
      <c r="F370" s="1">
        <v>0</v>
      </c>
      <c r="G370" s="2">
        <f t="shared" si="8"/>
        <v>95118.425190000009</v>
      </c>
      <c r="H370" s="2">
        <f t="shared" si="9"/>
        <v>0.45999999999185093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248870.76</v>
      </c>
      <c r="D371" s="1">
        <f>'PR-RAS'!E376</f>
        <v>447435.31</v>
      </c>
      <c r="E371" s="1">
        <v>0</v>
      </c>
      <c r="F371" s="1">
        <v>0</v>
      </c>
      <c r="G371" s="2">
        <f t="shared" si="8"/>
        <v>423184.31059999997</v>
      </c>
      <c r="H371" s="2">
        <f t="shared" si="9"/>
        <v>0.54999999998835847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434504.1</v>
      </c>
      <c r="D373" s="1">
        <f>'PR-RAS'!E378</f>
        <v>359829.35</v>
      </c>
      <c r="E373" s="1">
        <v>0</v>
      </c>
      <c r="F373" s="1">
        <v>0</v>
      </c>
      <c r="G373" s="2">
        <f t="shared" si="8"/>
        <v>429348.5615999999</v>
      </c>
      <c r="H373" s="2">
        <f t="shared" si="9"/>
        <v>0.44999999995343387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434504.1</v>
      </c>
      <c r="D374" s="1">
        <f>'PR-RAS'!E379</f>
        <v>359829.35</v>
      </c>
      <c r="E374" s="1">
        <v>0</v>
      </c>
      <c r="F374" s="1">
        <v>0</v>
      </c>
      <c r="G374" s="2">
        <f t="shared" si="8"/>
        <v>430502.72439999995</v>
      </c>
      <c r="H374" s="2">
        <f t="shared" si="9"/>
        <v>0.44999999995343387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127419.52</v>
      </c>
      <c r="D378" s="1">
        <f>'PR-RAS'!E383</f>
        <v>168675.57</v>
      </c>
      <c r="E378" s="1">
        <v>0</v>
      </c>
      <c r="F378" s="1">
        <v>0</v>
      </c>
      <c r="G378" s="2">
        <f t="shared" si="8"/>
        <v>175218.53882000002</v>
      </c>
      <c r="H378" s="2">
        <f t="shared" si="9"/>
        <v>0.90999999998894054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126826.61</v>
      </c>
      <c r="D379" s="1">
        <f>'PR-RAS'!E384</f>
        <v>168250.57</v>
      </c>
      <c r="E379" s="1">
        <v>0</v>
      </c>
      <c r="F379" s="1">
        <v>0</v>
      </c>
      <c r="G379" s="2">
        <f t="shared" si="8"/>
        <v>175137.88949999999</v>
      </c>
      <c r="H379" s="2">
        <f t="shared" si="9"/>
        <v>0.819999999992433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592.91</v>
      </c>
      <c r="D380" s="1">
        <f>'PR-RAS'!E385</f>
        <v>425</v>
      </c>
      <c r="E380" s="1">
        <v>0</v>
      </c>
      <c r="F380" s="1">
        <v>0</v>
      </c>
      <c r="G380" s="2">
        <f t="shared" si="8"/>
        <v>546.86288999999999</v>
      </c>
      <c r="H380" s="2">
        <f t="shared" si="9"/>
        <v>9.0000000000031832E-2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3793.99</v>
      </c>
      <c r="E383" s="1">
        <v>0</v>
      </c>
      <c r="F383" s="1">
        <v>0</v>
      </c>
      <c r="G383" s="2">
        <f t="shared" si="8"/>
        <v>2898.6083599999997</v>
      </c>
      <c r="H383" s="2">
        <f t="shared" si="9"/>
        <v>1.0000000000218279E-2</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3793.99</v>
      </c>
      <c r="E384" s="1">
        <v>0</v>
      </c>
      <c r="F384" s="1">
        <v>0</v>
      </c>
      <c r="G384" s="2">
        <f t="shared" si="8"/>
        <v>2906.19634</v>
      </c>
      <c r="H384" s="2">
        <f t="shared" si="9"/>
        <v>1.0000000000218279E-2</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46040.94</v>
      </c>
      <c r="D386" s="1">
        <f>'PR-RAS'!E391</f>
        <v>18128.5</v>
      </c>
      <c r="E386" s="1">
        <v>0</v>
      </c>
      <c r="F386" s="1">
        <v>0</v>
      </c>
      <c r="G386" s="2">
        <f t="shared" si="8"/>
        <v>31684.706900000001</v>
      </c>
      <c r="H386" s="2">
        <f t="shared" si="9"/>
        <v>0.55999999999767169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46040.94</v>
      </c>
      <c r="D388" s="1">
        <f>'PR-RAS'!E393</f>
        <v>18128.5</v>
      </c>
      <c r="E388" s="1">
        <v>0</v>
      </c>
      <c r="F388" s="1">
        <v>0</v>
      </c>
      <c r="G388" s="2">
        <f t="shared" si="8"/>
        <v>31849.302780000002</v>
      </c>
      <c r="H388" s="2">
        <f t="shared" si="9"/>
        <v>0.55999999999767169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2308.92</v>
      </c>
      <c r="D391" s="1">
        <f>'PR-RAS'!E396</f>
        <v>1758.17</v>
      </c>
      <c r="E391" s="1">
        <v>0</v>
      </c>
      <c r="F391" s="1">
        <v>0</v>
      </c>
      <c r="G391" s="2">
        <f t="shared" si="8"/>
        <v>2271.8514</v>
      </c>
      <c r="H391" s="2">
        <f t="shared" si="9"/>
        <v>0.25</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2308.92</v>
      </c>
      <c r="D392" s="1">
        <f>'PR-RAS'!E397</f>
        <v>1758.17</v>
      </c>
      <c r="E392" s="1">
        <v>0</v>
      </c>
      <c r="F392" s="1">
        <v>0</v>
      </c>
      <c r="G392" s="2">
        <f t="shared" si="8"/>
        <v>2277.6766600000001</v>
      </c>
      <c r="H392" s="2">
        <f t="shared" si="9"/>
        <v>0.25</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2308.92</v>
      </c>
      <c r="D394" s="1">
        <f>'PR-RAS'!E399</f>
        <v>1758.17</v>
      </c>
      <c r="E394" s="1">
        <v>0</v>
      </c>
      <c r="F394" s="1">
        <v>0</v>
      </c>
      <c r="G394" s="2">
        <f t="shared" si="8"/>
        <v>2289.3271800000002</v>
      </c>
      <c r="H394" s="2">
        <f t="shared" si="9"/>
        <v>0.25</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2085448.06</v>
      </c>
      <c r="D397" s="1">
        <f>'PR-RAS'!E402</f>
        <v>3813171.4099999997</v>
      </c>
      <c r="E397" s="1">
        <v>0</v>
      </c>
      <c r="F397" s="1">
        <v>0</v>
      </c>
      <c r="G397" s="2">
        <f t="shared" si="8"/>
        <v>3845869.1884799995</v>
      </c>
      <c r="H397" s="2">
        <f t="shared" si="9"/>
        <v>0.46999999973922968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2080048.06</v>
      </c>
      <c r="D398" s="1">
        <f>'PR-RAS'!E403</f>
        <v>3805494.76</v>
      </c>
      <c r="E398" s="1">
        <v>0</v>
      </c>
      <c r="F398" s="1">
        <v>0</v>
      </c>
      <c r="G398" s="2">
        <f t="shared" si="8"/>
        <v>3847341.9192600003</v>
      </c>
      <c r="H398" s="2">
        <f t="shared" si="9"/>
        <v>0.30000000027939677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5400</v>
      </c>
      <c r="D399" s="1">
        <f>'PR-RAS'!E404</f>
        <v>7676.65</v>
      </c>
      <c r="E399" s="1">
        <v>0</v>
      </c>
      <c r="F399" s="1">
        <v>0</v>
      </c>
      <c r="G399" s="2">
        <f t="shared" si="8"/>
        <v>8259.8134000000009</v>
      </c>
      <c r="H399" s="2">
        <f t="shared" si="9"/>
        <v>0.3500000000003638</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13127294.589999998</v>
      </c>
      <c r="D403" s="1">
        <f>'PR-RAS'!E408</f>
        <v>6830558.5800000001</v>
      </c>
      <c r="E403" s="1">
        <v>0</v>
      </c>
      <c r="F403" s="1">
        <v>0</v>
      </c>
      <c r="G403" s="2">
        <f t="shared" si="8"/>
        <v>10768941.523500001</v>
      </c>
      <c r="H403" s="2">
        <f t="shared" si="9"/>
        <v>0.83000000193715096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33468603.530000001</v>
      </c>
      <c r="D405" s="1">
        <f>'PR-RAS'!E410</f>
        <v>3386149.82</v>
      </c>
      <c r="E405" s="1">
        <v>0</v>
      </c>
      <c r="F405" s="1">
        <v>0</v>
      </c>
      <c r="G405" s="2">
        <f t="shared" si="8"/>
        <v>16257324.880680002</v>
      </c>
      <c r="H405" s="2">
        <f t="shared" si="9"/>
        <v>0.64999999897554517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6964.91</v>
      </c>
      <c r="D406" s="1">
        <f>'PR-RAS'!E411</f>
        <v>3602.07</v>
      </c>
      <c r="E406" s="1">
        <v>0</v>
      </c>
      <c r="F406" s="1">
        <v>0</v>
      </c>
      <c r="G406" s="2">
        <f t="shared" si="8"/>
        <v>5738.4652500000002</v>
      </c>
      <c r="H406" s="2">
        <f t="shared" si="9"/>
        <v>0.16000000000030923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129734527.78999998</v>
      </c>
      <c r="D407" s="1">
        <f>'PR-RAS'!E412</f>
        <v>102783182.81</v>
      </c>
      <c r="E407" s="1">
        <v>0</v>
      </c>
      <c r="F407" s="1">
        <v>0</v>
      </c>
      <c r="G407" s="2">
        <f t="shared" si="8"/>
        <v>136132162.72446001</v>
      </c>
      <c r="H407" s="2">
        <f t="shared" si="9"/>
        <v>0.40000002086162567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132573239.70999998</v>
      </c>
      <c r="D408" s="1">
        <f>'PR-RAS'!E413</f>
        <v>102164185.52999999</v>
      </c>
      <c r="E408" s="1">
        <v>0</v>
      </c>
      <c r="F408" s="1">
        <v>0</v>
      </c>
      <c r="G408" s="2">
        <f t="shared" si="8"/>
        <v>137118955.58339</v>
      </c>
      <c r="H408" s="2">
        <f t="shared" si="9"/>
        <v>0.76000003516674042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618997.28000001609</v>
      </c>
      <c r="E409" s="1">
        <v>0</v>
      </c>
      <c r="F409" s="1">
        <v>0</v>
      </c>
      <c r="G409" s="2">
        <f t="shared" si="8"/>
        <v>505101.78048001311</v>
      </c>
      <c r="H409" s="2">
        <f t="shared" si="9"/>
        <v>0.28000001609325409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2838711.9200000018</v>
      </c>
      <c r="D410" s="1">
        <f>'PR-RAS'!E415</f>
        <v>0</v>
      </c>
      <c r="E410" s="1">
        <v>0</v>
      </c>
      <c r="F410" s="1">
        <v>0</v>
      </c>
      <c r="G410" s="2">
        <f t="shared" si="8"/>
        <v>1161033.1752800005</v>
      </c>
      <c r="H410" s="2">
        <f t="shared" si="9"/>
        <v>7.9999998211860657E-2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711818.71</v>
      </c>
      <c r="E411" s="1">
        <v>0</v>
      </c>
      <c r="F411" s="1">
        <v>0</v>
      </c>
      <c r="G411" s="2">
        <f t="shared" si="8"/>
        <v>583691.34219999996</v>
      </c>
      <c r="H411" s="2">
        <f t="shared" si="9"/>
        <v>0.2900000000372529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39309736.560000002</v>
      </c>
      <c r="D412" s="1">
        <f>'PR-RAS'!E417</f>
        <v>0</v>
      </c>
      <c r="E412" s="1">
        <v>0</v>
      </c>
      <c r="F412" s="1">
        <v>0</v>
      </c>
      <c r="G412" s="2">
        <f t="shared" si="8"/>
        <v>16156301.726159999</v>
      </c>
      <c r="H412" s="2">
        <f t="shared" si="9"/>
        <v>0.43999999761581421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5717957.9299999997</v>
      </c>
      <c r="D413" s="1">
        <f>'PR-RAS'!E418</f>
        <v>4005285.4699999997</v>
      </c>
      <c r="E413" s="1">
        <v>0</v>
      </c>
      <c r="F413" s="1">
        <v>0</v>
      </c>
      <c r="G413" s="2">
        <f t="shared" si="8"/>
        <v>5656153.894439999</v>
      </c>
      <c r="H413" s="2">
        <f t="shared" si="9"/>
        <v>0.5400000000372529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3080247.1999999997</v>
      </c>
      <c r="D414" s="1">
        <f>'PR-RAS'!E420</f>
        <v>1412379.35</v>
      </c>
      <c r="E414" s="1">
        <v>0</v>
      </c>
      <c r="F414" s="1">
        <v>0</v>
      </c>
      <c r="G414" s="2">
        <f t="shared" si="8"/>
        <v>2438767.4367</v>
      </c>
      <c r="H414" s="2">
        <f t="shared" si="9"/>
        <v>0.54999999981373549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923.53</v>
      </c>
      <c r="E415" s="1">
        <v>0</v>
      </c>
      <c r="F415" s="1">
        <v>0</v>
      </c>
      <c r="G415" s="2">
        <f t="shared" si="8"/>
        <v>764.68283999999994</v>
      </c>
      <c r="H415" s="2">
        <f t="shared" si="9"/>
        <v>0.47000000000002728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923.53</v>
      </c>
      <c r="E436" s="1">
        <v>0</v>
      </c>
      <c r="F436" s="1">
        <v>0</v>
      </c>
      <c r="G436" s="2">
        <f t="shared" si="8"/>
        <v>803.47109999999998</v>
      </c>
      <c r="H436" s="2">
        <f t="shared" si="9"/>
        <v>0.47000000000002728</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923.53</v>
      </c>
      <c r="E438" s="1">
        <v>0</v>
      </c>
      <c r="F438" s="1">
        <v>0</v>
      </c>
      <c r="G438" s="2">
        <f t="shared" si="8"/>
        <v>807.16521999999998</v>
      </c>
      <c r="H438" s="2">
        <f t="shared" si="9"/>
        <v>0.47000000000002728</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207485.57</v>
      </c>
      <c r="D466" s="1">
        <f>'PR-RAS'!E472</f>
        <v>0</v>
      </c>
      <c r="E466" s="1">
        <v>0</v>
      </c>
      <c r="F466" s="1">
        <v>0</v>
      </c>
      <c r="G466" s="2">
        <f t="shared" si="8"/>
        <v>96480.790050000011</v>
      </c>
      <c r="H466" s="2">
        <f t="shared" si="9"/>
        <v>0.42999999999301508</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207485.57</v>
      </c>
      <c r="D475" s="1">
        <f>'PR-RAS'!E481</f>
        <v>0</v>
      </c>
      <c r="E475" s="1">
        <v>0</v>
      </c>
      <c r="F475" s="1">
        <v>0</v>
      </c>
      <c r="G475" s="2">
        <f t="shared" si="8"/>
        <v>98348.160179999992</v>
      </c>
      <c r="H475" s="2">
        <f t="shared" si="9"/>
        <v>0.42999999999301508</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207485.57</v>
      </c>
      <c r="D476" s="1">
        <f>'PR-RAS'!E482</f>
        <v>0</v>
      </c>
      <c r="E476" s="1">
        <v>0</v>
      </c>
      <c r="F476" s="1">
        <v>0</v>
      </c>
      <c r="G476" s="2">
        <f t="shared" si="8"/>
        <v>98555.645749999996</v>
      </c>
      <c r="H476" s="2">
        <f t="shared" si="9"/>
        <v>0.42999999999301508</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2872761.63</v>
      </c>
      <c r="D478" s="1">
        <f>'PR-RAS'!E484</f>
        <v>1411455.82</v>
      </c>
      <c r="E478" s="1">
        <v>0</v>
      </c>
      <c r="F478" s="1">
        <v>0</v>
      </c>
      <c r="G478" s="2">
        <f t="shared" si="8"/>
        <v>2716836.1497899997</v>
      </c>
      <c r="H478" s="2">
        <f t="shared" si="9"/>
        <v>0.55000000004656613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2485772.46</v>
      </c>
      <c r="D489" s="1">
        <f>'PR-RAS'!E495</f>
        <v>1351455.82</v>
      </c>
      <c r="E489" s="1">
        <v>0</v>
      </c>
      <c r="F489" s="1">
        <v>0</v>
      </c>
      <c r="G489" s="2">
        <f t="shared" si="8"/>
        <v>2532077.8407999999</v>
      </c>
      <c r="H489" s="2">
        <f t="shared" si="9"/>
        <v>0.63999999989755452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2467650.85</v>
      </c>
      <c r="D490" s="1">
        <f>'PR-RAS'!E496</f>
        <v>1307114.74</v>
      </c>
      <c r="E490" s="1">
        <v>0</v>
      </c>
      <c r="F490" s="1">
        <v>0</v>
      </c>
      <c r="G490" s="2">
        <f t="shared" si="8"/>
        <v>2485039.4813700002</v>
      </c>
      <c r="H490" s="2">
        <f t="shared" si="9"/>
        <v>0.40999999991618097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18121.61</v>
      </c>
      <c r="D492" s="1">
        <f>'PR-RAS'!E498</f>
        <v>44341.08</v>
      </c>
      <c r="E492" s="1">
        <v>0</v>
      </c>
      <c r="F492" s="1">
        <v>0</v>
      </c>
      <c r="G492" s="2">
        <f t="shared" si="8"/>
        <v>52440.65107</v>
      </c>
      <c r="H492" s="2">
        <f t="shared" si="9"/>
        <v>0.47000000000116415</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72573</v>
      </c>
      <c r="D496" s="1">
        <f>'PR-RAS'!E502</f>
        <v>0</v>
      </c>
      <c r="E496" s="1">
        <v>0</v>
      </c>
      <c r="F496" s="1">
        <v>0</v>
      </c>
      <c r="G496" s="2">
        <f t="shared" si="8"/>
        <v>35923.635000000002</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72573</v>
      </c>
      <c r="D497" s="1">
        <f>'PR-RAS'!E503</f>
        <v>0</v>
      </c>
      <c r="E497" s="1">
        <v>0</v>
      </c>
      <c r="F497" s="1">
        <v>0</v>
      </c>
      <c r="G497" s="2">
        <f t="shared" si="8"/>
        <v>35996.207999999999</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314416.17</v>
      </c>
      <c r="D501" s="1">
        <f>'PR-RAS'!E507</f>
        <v>60000</v>
      </c>
      <c r="E501" s="1">
        <v>0</v>
      </c>
      <c r="F501" s="1">
        <v>0</v>
      </c>
      <c r="G501" s="2">
        <f t="shared" si="8"/>
        <v>217208.08499999999</v>
      </c>
      <c r="H501" s="2">
        <f t="shared" si="9"/>
        <v>0.16999999998370185</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99374.2</v>
      </c>
      <c r="D502" s="1">
        <f>'PR-RAS'!E508</f>
        <v>0</v>
      </c>
      <c r="E502" s="1">
        <v>0</v>
      </c>
      <c r="F502" s="1">
        <v>0</v>
      </c>
      <c r="G502" s="2">
        <f t="shared" si="8"/>
        <v>49786.474199999997</v>
      </c>
      <c r="H502" s="2">
        <f t="shared" si="9"/>
        <v>0.19999999999708962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215041.97</v>
      </c>
      <c r="D503" s="1">
        <f>'PR-RAS'!E509</f>
        <v>60000</v>
      </c>
      <c r="E503" s="1">
        <v>0</v>
      </c>
      <c r="F503" s="1">
        <v>0</v>
      </c>
      <c r="G503" s="2">
        <f t="shared" si="8"/>
        <v>168191.06894</v>
      </c>
      <c r="H503" s="2">
        <f t="shared" si="9"/>
        <v>2.9999999998835847E-2</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4458176.51</v>
      </c>
      <c r="D522" s="1">
        <f>'PR-RAS'!E528</f>
        <v>2516939.75</v>
      </c>
      <c r="E522" s="1">
        <v>0</v>
      </c>
      <c r="F522" s="1">
        <v>0</v>
      </c>
      <c r="G522" s="2">
        <f t="shared" ref="G522:G809" si="10">(B522/1000)*(C522*1+D522*2)</f>
        <v>4945361.1812100001</v>
      </c>
      <c r="H522" s="2">
        <f t="shared" ref="H522:H809" si="11">ABS(C522-ROUND(C522,0))+ABS(D522-ROUND(D522,0))</f>
        <v>0.74000000022351742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64.95</v>
      </c>
      <c r="D574" s="1">
        <f>'PR-RAS'!E580</f>
        <v>0</v>
      </c>
      <c r="E574" s="1">
        <v>0</v>
      </c>
      <c r="F574" s="1">
        <v>0</v>
      </c>
      <c r="G574" s="2">
        <f t="shared" si="10"/>
        <v>37.216349999999998</v>
      </c>
      <c r="H574" s="2">
        <f t="shared" si="11"/>
        <v>4.9999999999997158E-2</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64.95</v>
      </c>
      <c r="D579" s="1">
        <f>'PR-RAS'!E585</f>
        <v>0</v>
      </c>
      <c r="E579" s="1">
        <v>0</v>
      </c>
      <c r="F579" s="1">
        <v>0</v>
      </c>
      <c r="G579" s="2">
        <f t="shared" si="10"/>
        <v>37.5411</v>
      </c>
      <c r="H579" s="2">
        <f t="shared" si="11"/>
        <v>4.9999999999997158E-2</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64.95</v>
      </c>
      <c r="D580" s="1">
        <f>'PR-RAS'!E586</f>
        <v>0</v>
      </c>
      <c r="E580" s="1">
        <v>0</v>
      </c>
      <c r="F580" s="1">
        <v>0</v>
      </c>
      <c r="G580" s="2">
        <f t="shared" si="10"/>
        <v>37.606049999999996</v>
      </c>
      <c r="H580" s="2">
        <f t="shared" si="11"/>
        <v>4.9999999999997158E-2</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4458111.5599999996</v>
      </c>
      <c r="D587" s="1">
        <f>'PR-RAS'!E593</f>
        <v>2516939.75</v>
      </c>
      <c r="E587" s="1">
        <v>0</v>
      </c>
      <c r="F587" s="1">
        <v>0</v>
      </c>
      <c r="G587" s="2">
        <f t="shared" si="10"/>
        <v>5562306.7611599993</v>
      </c>
      <c r="H587" s="2">
        <f t="shared" si="11"/>
        <v>0.69000000040978193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4164186.3</v>
      </c>
      <c r="D599" s="1">
        <f>'PR-RAS'!E605</f>
        <v>2060300.96</v>
      </c>
      <c r="E599" s="1">
        <v>0</v>
      </c>
      <c r="F599" s="1">
        <v>0</v>
      </c>
      <c r="G599" s="2">
        <f t="shared" si="10"/>
        <v>4954303.3555600001</v>
      </c>
      <c r="H599" s="2">
        <f t="shared" si="11"/>
        <v>0.33999999985098839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4164186.3</v>
      </c>
      <c r="D600" s="1">
        <f>'PR-RAS'!E606</f>
        <v>2060300.96</v>
      </c>
      <c r="E600" s="1">
        <v>0</v>
      </c>
      <c r="F600" s="1">
        <v>0</v>
      </c>
      <c r="G600" s="2">
        <f t="shared" si="10"/>
        <v>4962588.1437799996</v>
      </c>
      <c r="H600" s="2">
        <f t="shared" si="11"/>
        <v>0.33999999985098839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162972.74</v>
      </c>
      <c r="D606" s="1">
        <f>'PR-RAS'!E612</f>
        <v>3936.66</v>
      </c>
      <c r="E606" s="1">
        <v>0</v>
      </c>
      <c r="F606" s="1">
        <v>0</v>
      </c>
      <c r="G606" s="2">
        <f t="shared" si="10"/>
        <v>103361.86629999999</v>
      </c>
      <c r="H606" s="2">
        <f t="shared" si="11"/>
        <v>0.60000000000945874</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162972.74</v>
      </c>
      <c r="D607" s="1">
        <f>'PR-RAS'!E613</f>
        <v>3936.66</v>
      </c>
      <c r="E607" s="1">
        <v>0</v>
      </c>
      <c r="F607" s="1">
        <v>0</v>
      </c>
      <c r="G607" s="2">
        <f t="shared" si="10"/>
        <v>103532.71235999999</v>
      </c>
      <c r="H607" s="2">
        <f t="shared" si="11"/>
        <v>0.60000000000945874</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130952.52</v>
      </c>
      <c r="D611" s="1">
        <f>'PR-RAS'!E617</f>
        <v>452702.13</v>
      </c>
      <c r="E611" s="1">
        <v>0</v>
      </c>
      <c r="F611" s="1">
        <v>0</v>
      </c>
      <c r="G611" s="2">
        <f t="shared" si="10"/>
        <v>632177.63580000005</v>
      </c>
      <c r="H611" s="2">
        <f t="shared" si="11"/>
        <v>0.61000000000058208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130952.52</v>
      </c>
      <c r="D612" s="1">
        <f>'PR-RAS'!E618</f>
        <v>277660.15999999997</v>
      </c>
      <c r="E612" s="1">
        <v>0</v>
      </c>
      <c r="F612" s="1">
        <v>0</v>
      </c>
      <c r="G612" s="2">
        <f t="shared" si="10"/>
        <v>419312.70523999998</v>
      </c>
      <c r="H612" s="2">
        <f t="shared" si="11"/>
        <v>0.63999999997031409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175041.97</v>
      </c>
      <c r="E613" s="1">
        <v>0</v>
      </c>
      <c r="F613" s="1">
        <v>0</v>
      </c>
      <c r="G613" s="2">
        <f t="shared" si="10"/>
        <v>214251.37127999999</v>
      </c>
      <c r="H613" s="2">
        <f t="shared" si="11"/>
        <v>2.9999999998835847E-2</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1377929.31</v>
      </c>
      <c r="D630" s="1">
        <f>'PR-RAS'!E636</f>
        <v>1104560.3999999999</v>
      </c>
      <c r="E630" s="1">
        <v>0</v>
      </c>
      <c r="F630" s="1">
        <v>0</v>
      </c>
      <c r="G630" s="2">
        <f t="shared" si="10"/>
        <v>2256254.5191899999</v>
      </c>
      <c r="H630" s="2">
        <f t="shared" si="11"/>
        <v>0.7099999999627471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26961154.739999998</v>
      </c>
      <c r="D631" s="1">
        <f>'PR-RAS'!E637</f>
        <v>367212.06</v>
      </c>
      <c r="E631" s="1">
        <v>0</v>
      </c>
      <c r="F631" s="1">
        <v>0</v>
      </c>
      <c r="G631" s="2">
        <f t="shared" si="10"/>
        <v>17448214.6818</v>
      </c>
      <c r="H631" s="2">
        <f t="shared" si="11"/>
        <v>0.32000000163679942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132814774.98999998</v>
      </c>
      <c r="D633" s="1">
        <f>'PR-RAS'!E639</f>
        <v>104195562.16</v>
      </c>
      <c r="E633" s="1">
        <v>0</v>
      </c>
      <c r="F633" s="1">
        <v>0</v>
      </c>
      <c r="G633" s="2">
        <f t="shared" si="10"/>
        <v>215642128.36391997</v>
      </c>
      <c r="H633" s="2">
        <f t="shared" si="11"/>
        <v>0.17000001668930054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137031416.21999997</v>
      </c>
      <c r="D634" s="1">
        <f>'PR-RAS'!E640</f>
        <v>104681125.27999999</v>
      </c>
      <c r="E634" s="1">
        <v>0</v>
      </c>
      <c r="F634" s="1">
        <v>0</v>
      </c>
      <c r="G634" s="2">
        <f t="shared" si="10"/>
        <v>219267191.07173997</v>
      </c>
      <c r="H634" s="2">
        <f t="shared" si="11"/>
        <v>0.49999995529651642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4216641.2299999893</v>
      </c>
      <c r="D636" s="1">
        <f>'PR-RAS'!E642</f>
        <v>485563.11999998987</v>
      </c>
      <c r="E636" s="1">
        <v>0</v>
      </c>
      <c r="F636" s="1">
        <v>0</v>
      </c>
      <c r="G636" s="2">
        <f t="shared" si="10"/>
        <v>3294232.3434499805</v>
      </c>
      <c r="H636" s="2">
        <f t="shared" si="11"/>
        <v>0.34999997913837433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1079030.77</v>
      </c>
      <c r="E637" s="1">
        <v>0</v>
      </c>
      <c r="F637" s="1">
        <v>0</v>
      </c>
      <c r="G637" s="2">
        <f t="shared" si="10"/>
        <v>1372527.1394400001</v>
      </c>
      <c r="H637" s="2">
        <f t="shared" si="11"/>
        <v>0.22999999998137355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12348581.820000004</v>
      </c>
      <c r="D638" s="1">
        <f>'PR-RAS'!E644</f>
        <v>0</v>
      </c>
      <c r="E638" s="1">
        <v>0</v>
      </c>
      <c r="F638" s="1">
        <v>0</v>
      </c>
      <c r="G638" s="2">
        <f t="shared" si="10"/>
        <v>7866046.6193400025</v>
      </c>
      <c r="H638" s="2">
        <f t="shared" si="11"/>
        <v>0.17999999597668648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593467.65000001015</v>
      </c>
      <c r="E639" s="1">
        <v>0</v>
      </c>
      <c r="F639" s="1">
        <v>0</v>
      </c>
      <c r="G639" s="2">
        <f t="shared" si="10"/>
        <v>757264.72140001296</v>
      </c>
      <c r="H639" s="2">
        <f t="shared" si="11"/>
        <v>0.34999998984858394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16565223.049999993</v>
      </c>
      <c r="D640" s="1">
        <f>'PR-RAS'!E646</f>
        <v>0</v>
      </c>
      <c r="E640" s="1">
        <v>0</v>
      </c>
      <c r="F640" s="1">
        <v>0</v>
      </c>
      <c r="G640" s="2">
        <f t="shared" si="10"/>
        <v>10585177.528949996</v>
      </c>
      <c r="H640" s="2">
        <f t="shared" si="11"/>
        <v>4.9999993294477463E-2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2792896.68</v>
      </c>
      <c r="D641" s="1">
        <f>'PR-RAS'!E647</f>
        <v>3731371.98</v>
      </c>
      <c r="E641" s="1">
        <v>0</v>
      </c>
      <c r="F641" s="1">
        <v>0</v>
      </c>
      <c r="G641" s="2">
        <f t="shared" si="10"/>
        <v>6563610.0096000005</v>
      </c>
      <c r="H641" s="2">
        <f t="shared" si="11"/>
        <v>0.33999999985098839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9858036.5299999993</v>
      </c>
      <c r="D642" s="1">
        <f>'PR-RAS'!E649</f>
        <v>6169883.7400000002</v>
      </c>
      <c r="E642" s="1">
        <v>0</v>
      </c>
      <c r="F642" s="1">
        <v>0</v>
      </c>
      <c r="G642" s="2">
        <f t="shared" si="10"/>
        <v>14228792.370409999</v>
      </c>
      <c r="H642" s="2">
        <f t="shared" si="11"/>
        <v>0.73000000044703484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142752438.40000001</v>
      </c>
      <c r="D643" s="1">
        <f>'PR-RAS'!E650</f>
        <v>90196623.459999993</v>
      </c>
      <c r="E643" s="1">
        <v>0</v>
      </c>
      <c r="F643" s="1">
        <v>0</v>
      </c>
      <c r="G643" s="2">
        <f t="shared" si="10"/>
        <v>207459529.97544</v>
      </c>
      <c r="H643" s="2">
        <f t="shared" si="11"/>
        <v>0.85999999940395355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145716565.96000001</v>
      </c>
      <c r="D644" s="1">
        <f>'PR-RAS'!E651</f>
        <v>87407970.439999998</v>
      </c>
      <c r="E644" s="1">
        <v>0</v>
      </c>
      <c r="F644" s="1">
        <v>0</v>
      </c>
      <c r="G644" s="2">
        <f t="shared" si="10"/>
        <v>206102401.89812002</v>
      </c>
      <c r="H644" s="2">
        <f t="shared" si="11"/>
        <v>0.47999998927116394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6893908.9699999988</v>
      </c>
      <c r="D645" s="1">
        <f>'PR-RAS'!E652</f>
        <v>8958536.7599999905</v>
      </c>
      <c r="E645" s="1">
        <v>0</v>
      </c>
      <c r="F645" s="1">
        <v>0</v>
      </c>
      <c r="G645" s="2">
        <f t="shared" si="10"/>
        <v>15978272.723559987</v>
      </c>
      <c r="H645" s="2">
        <f t="shared" si="11"/>
        <v>0.27000001072883606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141</v>
      </c>
      <c r="D646" s="1">
        <f>'PR-RAS'!E653</f>
        <v>144</v>
      </c>
      <c r="E646" s="1">
        <v>0</v>
      </c>
      <c r="F646" s="1">
        <v>0</v>
      </c>
      <c r="G646" s="2">
        <f t="shared" si="10"/>
        <v>276.70499999999998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3403</v>
      </c>
      <c r="D647" s="1">
        <f>'PR-RAS'!E654</f>
        <v>2559</v>
      </c>
      <c r="E647" s="1">
        <v>0</v>
      </c>
      <c r="F647" s="1">
        <v>0</v>
      </c>
      <c r="G647" s="2">
        <f t="shared" si="10"/>
        <v>5504.5659999999998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126</v>
      </c>
      <c r="D648" s="1">
        <f>'PR-RAS'!E655</f>
        <v>133</v>
      </c>
      <c r="E648" s="1">
        <v>0</v>
      </c>
      <c r="F648" s="1">
        <v>0</v>
      </c>
      <c r="G648" s="2">
        <f t="shared" si="10"/>
        <v>253.624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3052</v>
      </c>
      <c r="D649" s="1">
        <f>'PR-RAS'!E656</f>
        <v>2266</v>
      </c>
      <c r="E649" s="1">
        <v>0</v>
      </c>
      <c r="F649" s="1">
        <v>0</v>
      </c>
      <c r="G649" s="2">
        <f t="shared" si="10"/>
        <v>4914.4319999999998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1767144.38</v>
      </c>
      <c r="E650" s="1">
        <v>0</v>
      </c>
      <c r="F650" s="1">
        <v>0</v>
      </c>
      <c r="G650" s="2">
        <f t="shared" si="10"/>
        <v>2293753.4052399998</v>
      </c>
      <c r="H650" s="2">
        <f t="shared" si="11"/>
        <v>0.37999999988824129</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603795.82999999996</v>
      </c>
      <c r="D652" s="1">
        <f>'PR-RAS'!E659</f>
        <v>663170.84</v>
      </c>
      <c r="E652" s="1">
        <v>0</v>
      </c>
      <c r="F652" s="1">
        <v>0</v>
      </c>
      <c r="G652" s="2">
        <f t="shared" si="10"/>
        <v>1256519.5190099999</v>
      </c>
      <c r="H652" s="2">
        <f t="shared" si="11"/>
        <v>0.33000000007450581</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5126126.33</v>
      </c>
      <c r="D654" s="1">
        <f>'PR-RAS'!E661</f>
        <v>5855787.2199999997</v>
      </c>
      <c r="E654" s="1">
        <v>0</v>
      </c>
      <c r="F654" s="1">
        <v>0</v>
      </c>
      <c r="G654" s="2">
        <f t="shared" si="10"/>
        <v>10995018.602810001</v>
      </c>
      <c r="H654" s="2">
        <f t="shared" si="11"/>
        <v>0.54999999981373549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366.07</v>
      </c>
      <c r="D657" s="1">
        <f>'PR-RAS'!E664</f>
        <v>0</v>
      </c>
      <c r="E657" s="1">
        <v>0</v>
      </c>
      <c r="F657" s="1">
        <v>0</v>
      </c>
      <c r="G657" s="2">
        <f t="shared" si="10"/>
        <v>240.14192</v>
      </c>
      <c r="H657" s="2">
        <f t="shared" si="11"/>
        <v>6.9999999999993179E-2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501361.4</v>
      </c>
      <c r="D658" s="1">
        <f>'PR-RAS'!E665</f>
        <v>631837.18999999994</v>
      </c>
      <c r="E658" s="1">
        <v>0</v>
      </c>
      <c r="F658" s="1">
        <v>0</v>
      </c>
      <c r="G658" s="2">
        <f t="shared" si="10"/>
        <v>1159628.50746</v>
      </c>
      <c r="H658" s="2">
        <f t="shared" si="11"/>
        <v>0.58999999996740371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715832.81</v>
      </c>
      <c r="D662" s="1">
        <f>'PR-RAS'!E669</f>
        <v>335044.69</v>
      </c>
      <c r="E662" s="1">
        <v>0</v>
      </c>
      <c r="F662" s="1">
        <v>0</v>
      </c>
      <c r="G662" s="2">
        <f t="shared" si="10"/>
        <v>916094.56758999999</v>
      </c>
      <c r="H662" s="2">
        <f t="shared" si="11"/>
        <v>0.49999999994179234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20400</v>
      </c>
      <c r="E663" s="1">
        <v>0</v>
      </c>
      <c r="F663" s="1">
        <v>0</v>
      </c>
      <c r="G663" s="2">
        <f t="shared" si="10"/>
        <v>27009.600000000002</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38239.25</v>
      </c>
      <c r="D666" s="1">
        <f>'PR-RAS'!E673</f>
        <v>155438.60999999999</v>
      </c>
      <c r="E666" s="1">
        <v>0</v>
      </c>
      <c r="F666" s="1">
        <v>0</v>
      </c>
      <c r="G666" s="2">
        <f t="shared" si="10"/>
        <v>232162.45254999999</v>
      </c>
      <c r="H666" s="2">
        <f t="shared" si="11"/>
        <v>0.64000000001396984</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35129464.840000004</v>
      </c>
      <c r="D668" s="1">
        <f>'PR-RAS'!E675</f>
        <v>42140098.149999999</v>
      </c>
      <c r="E668" s="1">
        <v>0</v>
      </c>
      <c r="F668" s="1">
        <v>0</v>
      </c>
      <c r="G668" s="2">
        <f t="shared" si="10"/>
        <v>79646243.980379999</v>
      </c>
      <c r="H668" s="2">
        <f t="shared" si="11"/>
        <v>0.30999999493360519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377592.62</v>
      </c>
      <c r="D669" s="1">
        <f>'PR-RAS'!E676</f>
        <v>432065.18</v>
      </c>
      <c r="E669" s="1">
        <v>0</v>
      </c>
      <c r="F669" s="1">
        <v>0</v>
      </c>
      <c r="G669" s="2">
        <f t="shared" si="10"/>
        <v>829470.95064000005</v>
      </c>
      <c r="H669" s="2">
        <f t="shared" si="11"/>
        <v>0.55999999999767169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9091059.3699999992</v>
      </c>
      <c r="D670" s="1">
        <f>'PR-RAS'!E677</f>
        <v>229617.6</v>
      </c>
      <c r="E670" s="1">
        <v>0</v>
      </c>
      <c r="F670" s="1">
        <v>0</v>
      </c>
      <c r="G670" s="2">
        <f t="shared" si="10"/>
        <v>6389147.0673299991</v>
      </c>
      <c r="H670" s="2">
        <f t="shared" si="11"/>
        <v>0.76999999917461537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33401.9</v>
      </c>
      <c r="D671" s="1">
        <f>'PR-RAS'!E678</f>
        <v>5649.1</v>
      </c>
      <c r="E671" s="1">
        <v>0</v>
      </c>
      <c r="F671" s="1">
        <v>0</v>
      </c>
      <c r="G671" s="2">
        <f t="shared" si="10"/>
        <v>29949.067000000006</v>
      </c>
      <c r="H671" s="2">
        <f t="shared" si="11"/>
        <v>0.19999999999890861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2759259.24</v>
      </c>
      <c r="D687" s="1">
        <f>'PR-RAS'!E694</f>
        <v>2238772.9900000002</v>
      </c>
      <c r="E687" s="1">
        <v>0</v>
      </c>
      <c r="F687" s="1">
        <v>0</v>
      </c>
      <c r="G687" s="2">
        <f t="shared" si="10"/>
        <v>4964448.3809200013</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26015.39</v>
      </c>
      <c r="D689" s="1">
        <f>'PR-RAS'!E696</f>
        <v>85666.31</v>
      </c>
      <c r="E689" s="1">
        <v>0</v>
      </c>
      <c r="F689" s="1">
        <v>0</v>
      </c>
      <c r="G689" s="2">
        <f t="shared" si="10"/>
        <v>135775.43088</v>
      </c>
      <c r="H689" s="2">
        <f t="shared" si="11"/>
        <v>0.69999999999708962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3118</v>
      </c>
      <c r="D690" s="1">
        <f>'PR-RAS'!E697</f>
        <v>70249.17</v>
      </c>
      <c r="E690" s="1">
        <v>0</v>
      </c>
      <c r="F690" s="1">
        <v>0</v>
      </c>
      <c r="G690" s="2">
        <f t="shared" si="10"/>
        <v>98951.658259999997</v>
      </c>
      <c r="H690" s="2">
        <f t="shared" si="11"/>
        <v>0.16999999999825377</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1673890.32</v>
      </c>
      <c r="D691" s="1">
        <f>'PR-RAS'!E698</f>
        <v>538434.18999999994</v>
      </c>
      <c r="E691" s="1">
        <v>0</v>
      </c>
      <c r="F691" s="1">
        <v>0</v>
      </c>
      <c r="G691" s="2">
        <f t="shared" si="10"/>
        <v>1898023.503</v>
      </c>
      <c r="H691" s="2">
        <f t="shared" si="11"/>
        <v>0.51000000000931323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3675.7</v>
      </c>
      <c r="D692" s="1">
        <f>'PR-RAS'!E699</f>
        <v>0</v>
      </c>
      <c r="E692" s="1">
        <v>0</v>
      </c>
      <c r="F692" s="1">
        <v>0</v>
      </c>
      <c r="G692" s="2">
        <f t="shared" si="10"/>
        <v>2539.9086999999995</v>
      </c>
      <c r="H692" s="2">
        <f t="shared" si="11"/>
        <v>0.3000000000001819</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2323532.94</v>
      </c>
      <c r="D703" s="1">
        <f>'PR-RAS'!E710</f>
        <v>2618480.98</v>
      </c>
      <c r="E703" s="1">
        <v>0</v>
      </c>
      <c r="F703" s="1">
        <v>0</v>
      </c>
      <c r="G703" s="2">
        <f t="shared" si="10"/>
        <v>5307467.4198000003</v>
      </c>
      <c r="H703" s="2">
        <f t="shared" si="11"/>
        <v>8.0000000074505806E-2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142007.04000000001</v>
      </c>
      <c r="D705" s="1">
        <f>'PR-RAS'!E712</f>
        <v>24575.81</v>
      </c>
      <c r="E705" s="1">
        <v>0</v>
      </c>
      <c r="F705" s="1">
        <v>0</v>
      </c>
      <c r="G705" s="2">
        <f t="shared" si="10"/>
        <v>134575.69663999998</v>
      </c>
      <c r="H705" s="2">
        <f t="shared" si="11"/>
        <v>0.2300000000068394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162321.71</v>
      </c>
      <c r="D709" s="1">
        <f>'PR-RAS'!E716</f>
        <v>117251.23</v>
      </c>
      <c r="E709" s="1">
        <v>0</v>
      </c>
      <c r="F709" s="1">
        <v>0</v>
      </c>
      <c r="G709" s="2">
        <f t="shared" si="10"/>
        <v>280951.51235999999</v>
      </c>
      <c r="H709" s="2">
        <f t="shared" si="11"/>
        <v>0.52000000000407454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146096.07</v>
      </c>
      <c r="D710" s="1">
        <f>'PR-RAS'!E717</f>
        <v>86720.16</v>
      </c>
      <c r="E710" s="1">
        <v>0</v>
      </c>
      <c r="F710" s="1">
        <v>0</v>
      </c>
      <c r="G710" s="2">
        <f t="shared" si="10"/>
        <v>226551.30051</v>
      </c>
      <c r="H710" s="2">
        <f t="shared" si="11"/>
        <v>0.23000000001047738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2245568.0699999998</v>
      </c>
      <c r="D711" s="1">
        <f>'PR-RAS'!E718</f>
        <v>1759339.18</v>
      </c>
      <c r="E711" s="1">
        <v>0</v>
      </c>
      <c r="F711" s="1">
        <v>0</v>
      </c>
      <c r="G711" s="2">
        <f t="shared" si="10"/>
        <v>4092614.9652999998</v>
      </c>
      <c r="H711" s="2">
        <f t="shared" si="11"/>
        <v>0.24999999976716936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98260.05</v>
      </c>
      <c r="D713" s="1">
        <f>'PR-RAS'!E720</f>
        <v>94274.52</v>
      </c>
      <c r="E713" s="1">
        <v>0</v>
      </c>
      <c r="F713" s="1">
        <v>0</v>
      </c>
      <c r="G713" s="2">
        <f t="shared" si="10"/>
        <v>204208.07208000001</v>
      </c>
      <c r="H713" s="2">
        <f t="shared" si="11"/>
        <v>0.52999999999883585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21416.92</v>
      </c>
      <c r="D714" s="1">
        <f>'PR-RAS'!E721</f>
        <v>21766.76</v>
      </c>
      <c r="E714" s="1">
        <v>0</v>
      </c>
      <c r="F714" s="1">
        <v>0</v>
      </c>
      <c r="G714" s="2">
        <f t="shared" si="10"/>
        <v>46309.663719999997</v>
      </c>
      <c r="H714" s="2">
        <f t="shared" si="11"/>
        <v>0.32000000000334694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715986.05</v>
      </c>
      <c r="D715" s="1">
        <f>'PR-RAS'!E722</f>
        <v>313149.46999999997</v>
      </c>
      <c r="E715" s="1">
        <v>0</v>
      </c>
      <c r="F715" s="1">
        <v>0</v>
      </c>
      <c r="G715" s="2">
        <f t="shared" si="10"/>
        <v>958391.48285999999</v>
      </c>
      <c r="H715" s="2">
        <f t="shared" si="11"/>
        <v>0.52000000001862645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146062.19</v>
      </c>
      <c r="D716" s="1">
        <f>'PR-RAS'!E723</f>
        <v>28212</v>
      </c>
      <c r="E716" s="1">
        <v>0</v>
      </c>
      <c r="F716" s="1">
        <v>0</v>
      </c>
      <c r="G716" s="2">
        <f t="shared" si="10"/>
        <v>144777.62584999998</v>
      </c>
      <c r="H716" s="2">
        <f t="shared" si="11"/>
        <v>0.19000000000232831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94374.42</v>
      </c>
      <c r="D717" s="1">
        <f>'PR-RAS'!E724</f>
        <v>855.91</v>
      </c>
      <c r="E717" s="1">
        <v>0</v>
      </c>
      <c r="F717" s="1">
        <v>0</v>
      </c>
      <c r="G717" s="2">
        <f t="shared" si="10"/>
        <v>68797.747839999996</v>
      </c>
      <c r="H717" s="2">
        <f t="shared" si="11"/>
        <v>0.5099999999982856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101841.21</v>
      </c>
      <c r="D718" s="1">
        <f>'PR-RAS'!E725</f>
        <v>94166.92</v>
      </c>
      <c r="E718" s="1">
        <v>0</v>
      </c>
      <c r="F718" s="1">
        <v>0</v>
      </c>
      <c r="G718" s="2">
        <f t="shared" si="10"/>
        <v>208055.51084999999</v>
      </c>
      <c r="H718" s="2">
        <f t="shared" si="11"/>
        <v>0.29000000000814907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40430.78</v>
      </c>
      <c r="D719" s="1">
        <f>'PR-RAS'!E726</f>
        <v>26780.66</v>
      </c>
      <c r="E719" s="1">
        <v>0</v>
      </c>
      <c r="F719" s="1">
        <v>0</v>
      </c>
      <c r="G719" s="2">
        <f t="shared" si="10"/>
        <v>67486.327799999999</v>
      </c>
      <c r="H719" s="2">
        <f t="shared" si="11"/>
        <v>0.56000000000130967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702172.31</v>
      </c>
      <c r="D735" s="1">
        <f>'PR-RAS'!E742</f>
        <v>170276.25</v>
      </c>
      <c r="E735" s="1">
        <v>0</v>
      </c>
      <c r="F735" s="1">
        <v>0</v>
      </c>
      <c r="G735" s="2">
        <f t="shared" si="10"/>
        <v>765360.01054000005</v>
      </c>
      <c r="H735" s="2">
        <f t="shared" si="11"/>
        <v>0.56000000005587935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1230.27</v>
      </c>
      <c r="E737" s="1">
        <v>0</v>
      </c>
      <c r="F737" s="1">
        <v>0</v>
      </c>
      <c r="G737" s="2">
        <f t="shared" si="10"/>
        <v>1810.9574399999999</v>
      </c>
      <c r="H737" s="2">
        <f t="shared" si="11"/>
        <v>0.26999999999998181</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809.43</v>
      </c>
      <c r="E741" s="1">
        <v>0</v>
      </c>
      <c r="F741" s="1">
        <v>0</v>
      </c>
      <c r="G741" s="2">
        <f t="shared" si="10"/>
        <v>1197.9563999999998</v>
      </c>
      <c r="H741" s="2">
        <f t="shared" si="11"/>
        <v>0.42999999999994998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265.45</v>
      </c>
      <c r="D751" s="1">
        <f>'PR-RAS'!E758</f>
        <v>0</v>
      </c>
      <c r="E751" s="1">
        <v>0</v>
      </c>
      <c r="F751" s="1">
        <v>0</v>
      </c>
      <c r="G751" s="2">
        <f t="shared" si="10"/>
        <v>199.08749999999998</v>
      </c>
      <c r="H751" s="2">
        <f t="shared" si="11"/>
        <v>0.44999999999998863</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1036428.81</v>
      </c>
      <c r="D752" s="1">
        <f>'PR-RAS'!E759</f>
        <v>386559.91</v>
      </c>
      <c r="E752" s="1">
        <v>0</v>
      </c>
      <c r="F752" s="1">
        <v>0</v>
      </c>
      <c r="G752" s="2">
        <f t="shared" si="10"/>
        <v>1358971.02113</v>
      </c>
      <c r="H752" s="2">
        <f t="shared" si="11"/>
        <v>0.27999999996973202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85840.98</v>
      </c>
      <c r="D753" s="1">
        <f>'PR-RAS'!E760</f>
        <v>104549.38</v>
      </c>
      <c r="E753" s="1">
        <v>0</v>
      </c>
      <c r="F753" s="1">
        <v>0</v>
      </c>
      <c r="G753" s="2">
        <f t="shared" si="10"/>
        <v>221794.68448</v>
      </c>
      <c r="H753" s="2">
        <f t="shared" si="11"/>
        <v>0.40000000000873115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2632604.14</v>
      </c>
      <c r="D756" s="1">
        <f>'PR-RAS'!E763</f>
        <v>0</v>
      </c>
      <c r="E756" s="1">
        <v>0</v>
      </c>
      <c r="F756" s="1">
        <v>0</v>
      </c>
      <c r="G756" s="2">
        <f t="shared" si="10"/>
        <v>1987616.1257000002</v>
      </c>
      <c r="H756" s="2">
        <f t="shared" si="11"/>
        <v>0.14000000013038516</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1287448.1499999999</v>
      </c>
      <c r="D757" s="1">
        <f>'PR-RAS'!E764</f>
        <v>0</v>
      </c>
      <c r="E757" s="1">
        <v>0</v>
      </c>
      <c r="F757" s="1">
        <v>0</v>
      </c>
      <c r="G757" s="2">
        <f t="shared" si="10"/>
        <v>973310.80139999988</v>
      </c>
      <c r="H757" s="2">
        <f t="shared" si="11"/>
        <v>0.14999999990686774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101078.28</v>
      </c>
      <c r="E758" s="1">
        <v>0</v>
      </c>
      <c r="F758" s="1">
        <v>0</v>
      </c>
      <c r="G758" s="2">
        <f t="shared" si="10"/>
        <v>153032.51592000001</v>
      </c>
      <c r="H758" s="2">
        <f t="shared" si="11"/>
        <v>0.27999999999883585</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2770.97</v>
      </c>
      <c r="D763" s="1">
        <f>'PR-RAS'!E770</f>
        <v>0</v>
      </c>
      <c r="E763" s="1">
        <v>0</v>
      </c>
      <c r="F763" s="1">
        <v>0</v>
      </c>
      <c r="G763" s="2">
        <f t="shared" si="10"/>
        <v>2111.4791399999999</v>
      </c>
      <c r="H763" s="2">
        <f t="shared" si="11"/>
        <v>3.0000000000200089E-2</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291819.69</v>
      </c>
      <c r="D767" s="1">
        <f>'PR-RAS'!E774</f>
        <v>0</v>
      </c>
      <c r="E767" s="1">
        <v>0</v>
      </c>
      <c r="F767" s="1">
        <v>0</v>
      </c>
      <c r="G767" s="2">
        <f t="shared" si="10"/>
        <v>223533.88253999999</v>
      </c>
      <c r="H767" s="2">
        <f t="shared" si="11"/>
        <v>0.30999999999767169</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5427.17</v>
      </c>
      <c r="D784" s="1">
        <f>'PR-RAS'!E791</f>
        <v>32437.62</v>
      </c>
      <c r="E784" s="1">
        <v>0</v>
      </c>
      <c r="F784" s="1">
        <v>0</v>
      </c>
      <c r="G784" s="2">
        <f t="shared" si="10"/>
        <v>55046.787030000007</v>
      </c>
      <c r="H784" s="2">
        <f t="shared" si="11"/>
        <v>0.55000000000109139</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38527.15</v>
      </c>
      <c r="D785" s="1">
        <f>'PR-RAS'!E792</f>
        <v>0</v>
      </c>
      <c r="E785" s="1">
        <v>0</v>
      </c>
      <c r="F785" s="1">
        <v>0</v>
      </c>
      <c r="G785" s="2">
        <f t="shared" si="10"/>
        <v>30205.285600000003</v>
      </c>
      <c r="H785" s="2">
        <f t="shared" si="11"/>
        <v>0.15000000000145519</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94589.119999999995</v>
      </c>
      <c r="D786" s="1">
        <f>'PR-RAS'!E793</f>
        <v>0</v>
      </c>
      <c r="E786" s="1">
        <v>0</v>
      </c>
      <c r="F786" s="1">
        <v>0</v>
      </c>
      <c r="G786" s="2">
        <f t="shared" si="10"/>
        <v>74252.459199999998</v>
      </c>
      <c r="H786" s="2">
        <f t="shared" si="11"/>
        <v>0.11999999999534339</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240458.43</v>
      </c>
      <c r="D809" s="1">
        <f>'PR-RAS'!E816</f>
        <v>276323.88</v>
      </c>
      <c r="E809" s="1">
        <v>0</v>
      </c>
      <c r="F809" s="1">
        <v>0</v>
      </c>
      <c r="G809" s="2">
        <f t="shared" si="10"/>
        <v>640829.80151999998</v>
      </c>
      <c r="H809" s="2">
        <f t="shared" si="11"/>
        <v>0.54999999998835847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149205.62</v>
      </c>
      <c r="D812" s="1">
        <f>'PR-RAS'!E819</f>
        <v>147681.60999999999</v>
      </c>
      <c r="E812" s="1">
        <v>0</v>
      </c>
      <c r="F812" s="1">
        <v>0</v>
      </c>
      <c r="G812" s="2">
        <f t="shared" si="18"/>
        <v>360545.32923999999</v>
      </c>
      <c r="H812" s="2">
        <f t="shared" si="19"/>
        <v>0.77000000001862645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118917.12</v>
      </c>
      <c r="D814" s="1">
        <f>'PR-RAS'!E821</f>
        <v>125154.96</v>
      </c>
      <c r="E814" s="1">
        <v>0</v>
      </c>
      <c r="F814" s="1">
        <v>0</v>
      </c>
      <c r="G814" s="2">
        <f t="shared" si="18"/>
        <v>300181.58351999999</v>
      </c>
      <c r="H814" s="2">
        <f t="shared" si="19"/>
        <v>0.15999999998894054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156730.06</v>
      </c>
      <c r="D816" s="1">
        <f>'PR-RAS'!E823</f>
        <v>248301.18</v>
      </c>
      <c r="E816" s="1">
        <v>0</v>
      </c>
      <c r="F816" s="1">
        <v>0</v>
      </c>
      <c r="G816" s="2">
        <f t="shared" si="18"/>
        <v>532465.92229999986</v>
      </c>
      <c r="H816" s="2">
        <f t="shared" si="19"/>
        <v>0.23999999999068677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3456331.69</v>
      </c>
      <c r="D817" s="1">
        <f>'PR-RAS'!E824</f>
        <v>3511776.59</v>
      </c>
      <c r="E817" s="1">
        <v>0</v>
      </c>
      <c r="F817" s="1">
        <v>0</v>
      </c>
      <c r="G817" s="2">
        <f t="shared" si="18"/>
        <v>8551586.0539199989</v>
      </c>
      <c r="H817" s="2">
        <f t="shared" si="19"/>
        <v>0.72000000020489097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148714.43</v>
      </c>
      <c r="D821" s="1">
        <f>'PR-RAS'!E828</f>
        <v>170310.39</v>
      </c>
      <c r="E821" s="1">
        <v>0</v>
      </c>
      <c r="F821" s="1">
        <v>0</v>
      </c>
      <c r="G821" s="2">
        <f t="shared" si="18"/>
        <v>401254.87219999998</v>
      </c>
      <c r="H821" s="2">
        <f t="shared" si="19"/>
        <v>0.82000000000698492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11628.38</v>
      </c>
      <c r="D822" s="1">
        <f>'PR-RAS'!E829</f>
        <v>10500</v>
      </c>
      <c r="E822" s="1">
        <v>0</v>
      </c>
      <c r="F822" s="1">
        <v>0</v>
      </c>
      <c r="G822" s="2">
        <f t="shared" si="18"/>
        <v>26787.899979999995</v>
      </c>
      <c r="H822" s="2">
        <f t="shared" si="19"/>
        <v>0.37999999999919964</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320000</v>
      </c>
      <c r="E823" s="1">
        <v>0</v>
      </c>
      <c r="F823" s="1">
        <v>0</v>
      </c>
      <c r="G823" s="2">
        <f t="shared" si="18"/>
        <v>526080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923.53</v>
      </c>
      <c r="E851" s="1">
        <v>0</v>
      </c>
      <c r="F851" s="1">
        <v>0</v>
      </c>
      <c r="G851" s="2">
        <f t="shared" si="18"/>
        <v>1570.001</v>
      </c>
      <c r="H851" s="2">
        <f t="shared" si="19"/>
        <v>0.47000000000002728</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2467650.85</v>
      </c>
      <c r="D879" s="1">
        <f>'PR-RAS'!E886</f>
        <v>1171859.3799999999</v>
      </c>
      <c r="E879" s="1">
        <v>0</v>
      </c>
      <c r="F879" s="1">
        <v>0</v>
      </c>
      <c r="G879" s="2">
        <f t="shared" si="18"/>
        <v>4224382.5175799998</v>
      </c>
      <c r="H879" s="2">
        <f t="shared" si="19"/>
        <v>0.52999999979510903</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115729.99</v>
      </c>
      <c r="E880" s="1">
        <v>0</v>
      </c>
      <c r="F880" s="1">
        <v>0</v>
      </c>
      <c r="G880" s="2">
        <f t="shared" si="18"/>
        <v>203453.32242000001</v>
      </c>
      <c r="H880" s="2">
        <f t="shared" si="19"/>
        <v>9.9999999947613105E-3</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18121.61</v>
      </c>
      <c r="D883" s="1">
        <f>'PR-RAS'!E890</f>
        <v>44341.08</v>
      </c>
      <c r="E883" s="1">
        <v>0</v>
      </c>
      <c r="F883" s="1">
        <v>0</v>
      </c>
      <c r="G883" s="2">
        <f t="shared" si="18"/>
        <v>94200.925140000007</v>
      </c>
      <c r="H883" s="2">
        <f t="shared" si="19"/>
        <v>0.47000000000116415</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99374.2</v>
      </c>
      <c r="D893" s="1">
        <f>'PR-RAS'!E900</f>
        <v>0</v>
      </c>
      <c r="E893" s="1">
        <v>0</v>
      </c>
      <c r="F893" s="1">
        <v>0</v>
      </c>
      <c r="G893" s="2">
        <f t="shared" si="18"/>
        <v>88641.786399999997</v>
      </c>
      <c r="H893" s="2">
        <f t="shared" si="19"/>
        <v>0.19999999999708962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215041.97</v>
      </c>
      <c r="D895" s="1">
        <f>'PR-RAS'!E902</f>
        <v>60000</v>
      </c>
      <c r="E895" s="1">
        <v>0</v>
      </c>
      <c r="F895" s="1">
        <v>0</v>
      </c>
      <c r="G895" s="2">
        <f t="shared" si="18"/>
        <v>299527.52117999998</v>
      </c>
      <c r="H895" s="2">
        <f t="shared" si="19"/>
        <v>2.9999999998835847E-2</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2222966.09</v>
      </c>
      <c r="D946" s="1">
        <f>'PR-RAS'!E953</f>
        <v>0</v>
      </c>
      <c r="E946" s="1">
        <v>0</v>
      </c>
      <c r="F946" s="1">
        <v>0</v>
      </c>
      <c r="G946" s="2">
        <f t="shared" si="18"/>
        <v>2100702.9550499995</v>
      </c>
      <c r="H946" s="2">
        <f t="shared" si="19"/>
        <v>8.9999999850988388E-2</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1898566.89</v>
      </c>
      <c r="D947" s="1">
        <f>'PR-RAS'!E954</f>
        <v>1962059.92</v>
      </c>
      <c r="E947" s="1">
        <v>0</v>
      </c>
      <c r="F947" s="1">
        <v>0</v>
      </c>
      <c r="G947" s="2">
        <f t="shared" si="18"/>
        <v>5508261.6465799995</v>
      </c>
      <c r="H947" s="2">
        <f t="shared" si="19"/>
        <v>0.19000000017695129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2836.48</v>
      </c>
      <c r="D948" s="1">
        <f>'PR-RAS'!E955</f>
        <v>26810.68</v>
      </c>
      <c r="E948" s="1">
        <v>0</v>
      </c>
      <c r="F948" s="1">
        <v>0</v>
      </c>
      <c r="G948" s="2">
        <f t="shared" si="18"/>
        <v>53465.574480000003</v>
      </c>
      <c r="H948" s="2">
        <f t="shared" si="19"/>
        <v>0.79999999999972715</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162972.74</v>
      </c>
      <c r="D958" s="1">
        <f>'PR-RAS'!E965</f>
        <v>3936.66</v>
      </c>
      <c r="E958" s="1">
        <v>0</v>
      </c>
      <c r="F958" s="1">
        <v>0</v>
      </c>
      <c r="G958" s="2">
        <f t="shared" si="18"/>
        <v>163499.67942</v>
      </c>
      <c r="H958" s="2">
        <f t="shared" si="19"/>
        <v>0.60000000000945874</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130952.52</v>
      </c>
      <c r="D961" s="1">
        <f>'PR-RAS'!E968</f>
        <v>99374.28</v>
      </c>
      <c r="E961" s="1">
        <v>0</v>
      </c>
      <c r="F961" s="1">
        <v>0</v>
      </c>
      <c r="G961" s="2">
        <f t="shared" si="18"/>
        <v>316513.0368</v>
      </c>
      <c r="H961" s="2">
        <f t="shared" si="19"/>
        <v>0.75999999999476131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178285.88</v>
      </c>
      <c r="E962" s="1">
        <v>0</v>
      </c>
      <c r="F962" s="1">
        <v>0</v>
      </c>
      <c r="G962" s="2">
        <f t="shared" si="18"/>
        <v>342665.46136000002</v>
      </c>
      <c r="H962" s="2">
        <f t="shared" si="19"/>
        <v>0.11999999999534339</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175041.97</v>
      </c>
      <c r="E963" s="1">
        <v>0</v>
      </c>
      <c r="F963" s="1">
        <v>0</v>
      </c>
      <c r="G963" s="2">
        <f t="shared" si="18"/>
        <v>336780.75027999998</v>
      </c>
      <c r="H963" s="2">
        <f t="shared" si="19"/>
        <v>2.9999999998835847E-2</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15994.25</v>
      </c>
      <c r="D979" s="1">
        <f>'PR-RAS'!E988</f>
        <v>52189.62</v>
      </c>
      <c r="E979" s="1">
        <v>0</v>
      </c>
      <c r="F979" s="1">
        <v>0</v>
      </c>
      <c r="G979" s="2">
        <f t="shared" si="18"/>
        <v>117725.27322</v>
      </c>
      <c r="H979" s="2">
        <f t="shared" si="19"/>
        <v>0.62999999999738066</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161510004.31</v>
      </c>
      <c r="D984" s="6">
        <f>BILANCA!E6</f>
        <v>122576249.98999998</v>
      </c>
      <c r="E984" s="6">
        <v>0</v>
      </c>
      <c r="F984" s="6">
        <v>0</v>
      </c>
      <c r="G984" s="7">
        <f t="shared" ref="G984:G1241" si="22">B984/1000*C984+B984/500*D984</f>
        <v>406662.50428999995</v>
      </c>
      <c r="H984" s="7">
        <f t="shared" si="19"/>
        <v>0.32000002264976501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143216287.73000002</v>
      </c>
      <c r="D985" s="1">
        <f>BILANCA!E7</f>
        <v>102737153.19999997</v>
      </c>
      <c r="E985" s="1">
        <v>0</v>
      </c>
      <c r="F985" s="1">
        <v>0</v>
      </c>
      <c r="G985" s="2">
        <f t="shared" si="22"/>
        <v>697381.18825999997</v>
      </c>
      <c r="H985" s="2">
        <f t="shared" si="19"/>
        <v>0.46999995410442352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2975176.95</v>
      </c>
      <c r="D986" s="1">
        <f>BILANCA!E8</f>
        <v>2855041.5700000003</v>
      </c>
      <c r="E986" s="1">
        <v>0</v>
      </c>
      <c r="F986" s="1">
        <v>0</v>
      </c>
      <c r="G986" s="2">
        <f t="shared" si="22"/>
        <v>26055.780270000003</v>
      </c>
      <c r="H986" s="2">
        <f t="shared" si="19"/>
        <v>0.47999999951571226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2422532.9</v>
      </c>
      <c r="D987" s="1">
        <f>BILANCA!E9</f>
        <v>2401892.41</v>
      </c>
      <c r="E987" s="1">
        <v>0</v>
      </c>
      <c r="F987" s="1">
        <v>0</v>
      </c>
      <c r="G987" s="2">
        <f t="shared" si="22"/>
        <v>28905.270880000004</v>
      </c>
      <c r="H987" s="2">
        <f t="shared" si="19"/>
        <v>0.51000000024214387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1718656.64</v>
      </c>
      <c r="D988" s="1">
        <f>BILANCA!E10</f>
        <v>1535020.11</v>
      </c>
      <c r="E988" s="1">
        <v>0</v>
      </c>
      <c r="F988" s="1">
        <v>0</v>
      </c>
      <c r="G988" s="2">
        <f t="shared" si="22"/>
        <v>23943.484300000004</v>
      </c>
      <c r="H988" s="2">
        <f t="shared" si="19"/>
        <v>0.47000000020489097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1166012.5900000001</v>
      </c>
      <c r="D989" s="1">
        <f>BILANCA!E11</f>
        <v>1081870.95</v>
      </c>
      <c r="E989" s="1">
        <v>0</v>
      </c>
      <c r="F989" s="1">
        <v>0</v>
      </c>
      <c r="G989" s="2">
        <f t="shared" si="22"/>
        <v>19978.52694</v>
      </c>
      <c r="H989" s="2">
        <f t="shared" si="19"/>
        <v>0.4599999999627471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124541775.37000002</v>
      </c>
      <c r="D990" s="1">
        <f>BILANCA!E12</f>
        <v>81555404.889999986</v>
      </c>
      <c r="E990" s="1">
        <v>0</v>
      </c>
      <c r="F990" s="1">
        <v>0</v>
      </c>
      <c r="G990" s="2">
        <f t="shared" si="22"/>
        <v>2013568.0960500001</v>
      </c>
      <c r="H990" s="2">
        <f t="shared" si="19"/>
        <v>0.48000003397464752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108184511.13000003</v>
      </c>
      <c r="D991" s="1">
        <f>BILANCA!E13</f>
        <v>74121064.729999989</v>
      </c>
      <c r="E991" s="1">
        <v>0</v>
      </c>
      <c r="F991" s="1">
        <v>0</v>
      </c>
      <c r="G991" s="2">
        <f t="shared" si="22"/>
        <v>2051413.12472</v>
      </c>
      <c r="H991" s="2">
        <f t="shared" si="19"/>
        <v>0.40000003576278687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780760.4</v>
      </c>
      <c r="D992" s="1">
        <f>BILANCA!E14</f>
        <v>731297.69</v>
      </c>
      <c r="E992" s="1">
        <v>0</v>
      </c>
      <c r="F992" s="1">
        <v>0</v>
      </c>
      <c r="G992" s="2">
        <f t="shared" si="22"/>
        <v>20190.202019999997</v>
      </c>
      <c r="H992" s="2">
        <f t="shared" si="19"/>
        <v>0.71000000007916242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143594602.58000001</v>
      </c>
      <c r="D993" s="1">
        <f>BILANCA!E15</f>
        <v>107021739.8</v>
      </c>
      <c r="E993" s="1">
        <v>0</v>
      </c>
      <c r="F993" s="1">
        <v>0</v>
      </c>
      <c r="G993" s="2">
        <f t="shared" si="22"/>
        <v>3576380.8218</v>
      </c>
      <c r="H993" s="2">
        <f t="shared" si="19"/>
        <v>0.61999998986721039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493812.14</v>
      </c>
      <c r="D994" s="1">
        <f>BILANCA!E16</f>
        <v>271124.98</v>
      </c>
      <c r="E994" s="1">
        <v>0</v>
      </c>
      <c r="F994" s="1">
        <v>0</v>
      </c>
      <c r="G994" s="2">
        <f t="shared" si="22"/>
        <v>11396.683099999998</v>
      </c>
      <c r="H994" s="2">
        <f t="shared" si="19"/>
        <v>0.16000000003259629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2204055.61</v>
      </c>
      <c r="D995" s="1">
        <f>BILANCA!E17</f>
        <v>1552035.39</v>
      </c>
      <c r="E995" s="1">
        <v>0</v>
      </c>
      <c r="F995" s="1">
        <v>0</v>
      </c>
      <c r="G995" s="2">
        <f t="shared" si="22"/>
        <v>63697.516680000001</v>
      </c>
      <c r="H995" s="2">
        <f t="shared" si="19"/>
        <v>0.78000000002793968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38888719.600000001</v>
      </c>
      <c r="D996" s="1">
        <f>BILANCA!E18</f>
        <v>35455133.130000003</v>
      </c>
      <c r="E996" s="1">
        <v>0</v>
      </c>
      <c r="F996" s="1">
        <v>0</v>
      </c>
      <c r="G996" s="2">
        <f t="shared" si="22"/>
        <v>1427386.8161800001</v>
      </c>
      <c r="H996" s="2">
        <f t="shared" si="19"/>
        <v>0.5300000011920929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14512681.670000006</v>
      </c>
      <c r="D997" s="1">
        <f>BILANCA!E19</f>
        <v>5329566.4899999984</v>
      </c>
      <c r="E997" s="1">
        <v>0</v>
      </c>
      <c r="F997" s="1">
        <v>0</v>
      </c>
      <c r="G997" s="2">
        <f t="shared" si="22"/>
        <v>352405.40510000003</v>
      </c>
      <c r="H997" s="2">
        <f t="shared" si="19"/>
        <v>0.81999999284744263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10288536.710000001</v>
      </c>
      <c r="D998" s="1">
        <f>BILANCA!E20</f>
        <v>10099980.09</v>
      </c>
      <c r="E998" s="1">
        <v>0</v>
      </c>
      <c r="F998" s="1">
        <v>0</v>
      </c>
      <c r="G998" s="2">
        <f t="shared" si="22"/>
        <v>457327.45334999997</v>
      </c>
      <c r="H998" s="2">
        <f t="shared" si="19"/>
        <v>0.37999999895691872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680113.28</v>
      </c>
      <c r="D999" s="1">
        <f>BILANCA!E21</f>
        <v>466627.03</v>
      </c>
      <c r="E999" s="1">
        <v>0</v>
      </c>
      <c r="F999" s="1">
        <v>0</v>
      </c>
      <c r="G999" s="2">
        <f t="shared" si="22"/>
        <v>25813.877440000004</v>
      </c>
      <c r="H999" s="2">
        <f t="shared" si="19"/>
        <v>0.31000000005587935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1891281.43</v>
      </c>
      <c r="D1000" s="1">
        <f>BILANCA!E22</f>
        <v>1624649.1</v>
      </c>
      <c r="E1000" s="1">
        <v>0</v>
      </c>
      <c r="F1000" s="1">
        <v>0</v>
      </c>
      <c r="G1000" s="2">
        <f t="shared" si="22"/>
        <v>87389.85371000001</v>
      </c>
      <c r="H1000" s="2">
        <f t="shared" si="19"/>
        <v>0.53000000002793968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26871656.079999998</v>
      </c>
      <c r="D1001" s="1">
        <f>BILANCA!E23</f>
        <v>6199036.5199999996</v>
      </c>
      <c r="E1001" s="1">
        <v>0</v>
      </c>
      <c r="F1001" s="1">
        <v>0</v>
      </c>
      <c r="G1001" s="2">
        <f t="shared" si="22"/>
        <v>706855.12415999989</v>
      </c>
      <c r="H1001" s="2">
        <f t="shared" si="19"/>
        <v>0.55999999865889549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1440164.1</v>
      </c>
      <c r="D1002" s="1">
        <f>BILANCA!E24</f>
        <v>1063943.6799999999</v>
      </c>
      <c r="E1002" s="1">
        <v>0</v>
      </c>
      <c r="F1002" s="1">
        <v>0</v>
      </c>
      <c r="G1002" s="2">
        <f t="shared" si="22"/>
        <v>67792.977740000002</v>
      </c>
      <c r="H1002" s="2">
        <f t="shared" si="19"/>
        <v>0.42000000015832484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1710848.6</v>
      </c>
      <c r="D1003" s="1">
        <f>BILANCA!E25</f>
        <v>1765244.9</v>
      </c>
      <c r="E1003" s="1">
        <v>0</v>
      </c>
      <c r="F1003" s="1">
        <v>0</v>
      </c>
      <c r="G1003" s="2">
        <f t="shared" si="22"/>
        <v>104826.76800000001</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4039284.24</v>
      </c>
      <c r="D1004" s="1">
        <f>BILANCA!E26</f>
        <v>4298674.21</v>
      </c>
      <c r="E1004" s="1">
        <v>0</v>
      </c>
      <c r="F1004" s="1">
        <v>0</v>
      </c>
      <c r="G1004" s="2">
        <f t="shared" si="22"/>
        <v>265369.28586</v>
      </c>
      <c r="H1004" s="2">
        <f t="shared" si="19"/>
        <v>0.45000000018626451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32409202.77</v>
      </c>
      <c r="D1006" s="1">
        <f>BILANCA!E28</f>
        <v>20188589.039999999</v>
      </c>
      <c r="E1006" s="1">
        <v>0</v>
      </c>
      <c r="F1006" s="1">
        <v>0</v>
      </c>
      <c r="G1006" s="2">
        <f t="shared" si="22"/>
        <v>1674086.7595500001</v>
      </c>
      <c r="H1006" s="2">
        <f t="shared" si="19"/>
        <v>0.26999999955296516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752170.97000000067</v>
      </c>
      <c r="D1007" s="1">
        <f>BILANCA!E29</f>
        <v>1037999.0799999998</v>
      </c>
      <c r="E1007" s="1">
        <v>0</v>
      </c>
      <c r="F1007" s="1">
        <v>0</v>
      </c>
      <c r="G1007" s="2">
        <f t="shared" si="22"/>
        <v>67876.05912000002</v>
      </c>
      <c r="H1007" s="2">
        <f t="shared" si="19"/>
        <v>0.10999999917112291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3517566.49</v>
      </c>
      <c r="D1008" s="1">
        <f>BILANCA!E30</f>
        <v>3056708.82</v>
      </c>
      <c r="E1008" s="1">
        <v>0</v>
      </c>
      <c r="F1008" s="1">
        <v>0</v>
      </c>
      <c r="G1008" s="2">
        <f t="shared" si="22"/>
        <v>240774.60324999999</v>
      </c>
      <c r="H1008" s="2">
        <f t="shared" si="19"/>
        <v>0.67000000039115548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9864.99</v>
      </c>
      <c r="D1010" s="1">
        <f>BILANCA!E32</f>
        <v>0</v>
      </c>
      <c r="E1010" s="1">
        <v>0</v>
      </c>
      <c r="F1010" s="1">
        <v>0</v>
      </c>
      <c r="G1010" s="2">
        <f t="shared" si="22"/>
        <v>266.35473000000002</v>
      </c>
      <c r="H1010" s="2">
        <f t="shared" si="19"/>
        <v>1.0000000000218279E-2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2775260.51</v>
      </c>
      <c r="D1012" s="1">
        <f>BILANCA!E34</f>
        <v>2018709.74</v>
      </c>
      <c r="E1012" s="1">
        <v>0</v>
      </c>
      <c r="F1012" s="1">
        <v>0</v>
      </c>
      <c r="G1012" s="2">
        <f t="shared" si="22"/>
        <v>197567.71971</v>
      </c>
      <c r="H1012" s="2">
        <f t="shared" si="19"/>
        <v>0.75000000023283064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958854.11000000022</v>
      </c>
      <c r="D1013" s="1">
        <f>BILANCA!E35</f>
        <v>984179.34999999939</v>
      </c>
      <c r="E1013" s="1">
        <v>0</v>
      </c>
      <c r="F1013" s="1">
        <v>0</v>
      </c>
      <c r="G1013" s="2">
        <f t="shared" si="22"/>
        <v>87816.384299999976</v>
      </c>
      <c r="H1013" s="2">
        <f t="shared" si="19"/>
        <v>0.45999999961350113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1884242.58</v>
      </c>
      <c r="D1014" s="1">
        <f>BILANCA!E36</f>
        <v>2057181.7</v>
      </c>
      <c r="E1014" s="1">
        <v>0</v>
      </c>
      <c r="F1014" s="1">
        <v>0</v>
      </c>
      <c r="G1014" s="2">
        <f t="shared" si="22"/>
        <v>185956.78537999999</v>
      </c>
      <c r="H1014" s="2">
        <f t="shared" si="19"/>
        <v>0.71999999997206032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77543.289999999994</v>
      </c>
      <c r="D1015" s="1">
        <f>BILANCA!E37</f>
        <v>77503.77</v>
      </c>
      <c r="E1015" s="1">
        <v>0</v>
      </c>
      <c r="F1015" s="1">
        <v>0</v>
      </c>
      <c r="G1015" s="2">
        <f t="shared" si="22"/>
        <v>7441.6265600000006</v>
      </c>
      <c r="H1015" s="2">
        <f t="shared" si="19"/>
        <v>0.51999999998952262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17532.55</v>
      </c>
      <c r="D1016" s="1">
        <f>BILANCA!E38</f>
        <v>17532.55</v>
      </c>
      <c r="E1016" s="1">
        <v>0</v>
      </c>
      <c r="F1016" s="1">
        <v>0</v>
      </c>
      <c r="G1016" s="2">
        <f t="shared" si="22"/>
        <v>1735.7224500000002</v>
      </c>
      <c r="H1016" s="2">
        <f t="shared" si="19"/>
        <v>0.90000000000145519</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2615.0700000000002</v>
      </c>
      <c r="D1017" s="1">
        <f>BILANCA!E39</f>
        <v>2615.0700000000002</v>
      </c>
      <c r="E1017" s="1">
        <v>0</v>
      </c>
      <c r="F1017" s="1">
        <v>0</v>
      </c>
      <c r="G1017" s="2">
        <f t="shared" si="22"/>
        <v>266.73714000000007</v>
      </c>
      <c r="H1017" s="2">
        <f t="shared" si="19"/>
        <v>0.14000000000032742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1023079.38</v>
      </c>
      <c r="D1018" s="1">
        <f>BILANCA!E40</f>
        <v>1170653.74</v>
      </c>
      <c r="E1018" s="1">
        <v>0</v>
      </c>
      <c r="F1018" s="1">
        <v>0</v>
      </c>
      <c r="G1018" s="2">
        <f t="shared" si="22"/>
        <v>117753.54010000001</v>
      </c>
      <c r="H1018" s="2">
        <f t="shared" si="19"/>
        <v>0.64000000001396984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2687.130000000001</v>
      </c>
      <c r="D1019" s="1">
        <f>BILANCA!E41</f>
        <v>2653.9500000000007</v>
      </c>
      <c r="E1019" s="1">
        <v>0</v>
      </c>
      <c r="F1019" s="1">
        <v>0</v>
      </c>
      <c r="G1019" s="2">
        <f t="shared" si="22"/>
        <v>287.82108000000005</v>
      </c>
      <c r="H1019" s="2">
        <f t="shared" si="19"/>
        <v>0.18000000000029104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9505.2900000000009</v>
      </c>
      <c r="D1020" s="1">
        <f>BILANCA!E42</f>
        <v>9505.2900000000009</v>
      </c>
      <c r="E1020" s="1">
        <v>0</v>
      </c>
      <c r="F1020" s="1">
        <v>0</v>
      </c>
      <c r="G1020" s="2">
        <f t="shared" si="22"/>
        <v>1055.0871900000002</v>
      </c>
      <c r="H1020" s="2">
        <f t="shared" si="19"/>
        <v>0.58000000000174623</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6818.16</v>
      </c>
      <c r="D1022" s="1">
        <f>BILANCA!E44</f>
        <v>6851.34</v>
      </c>
      <c r="E1022" s="1">
        <v>0</v>
      </c>
      <c r="F1022" s="1">
        <v>0</v>
      </c>
      <c r="G1022" s="2">
        <f t="shared" si="22"/>
        <v>800.31276000000003</v>
      </c>
      <c r="H1022" s="2">
        <f t="shared" si="19"/>
        <v>0.5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130870.3600000001</v>
      </c>
      <c r="D1023" s="1">
        <f>BILANCA!E45</f>
        <v>79941.289999999979</v>
      </c>
      <c r="E1023" s="1">
        <v>0</v>
      </c>
      <c r="F1023" s="1">
        <v>0</v>
      </c>
      <c r="G1023" s="2">
        <f t="shared" si="22"/>
        <v>11630.117600000001</v>
      </c>
      <c r="H1023" s="2">
        <f t="shared" si="19"/>
        <v>0.65000000008149073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4097.82</v>
      </c>
      <c r="D1024" s="1">
        <f>BILANCA!E46</f>
        <v>4097.82</v>
      </c>
      <c r="E1024" s="1">
        <v>0</v>
      </c>
      <c r="F1024" s="1">
        <v>0</v>
      </c>
      <c r="G1024" s="2">
        <f t="shared" si="22"/>
        <v>504.03185999999994</v>
      </c>
      <c r="H1024" s="2">
        <f t="shared" si="19"/>
        <v>0.36000000000058208</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816013.54</v>
      </c>
      <c r="D1025" s="1">
        <f>BILANCA!E47</f>
        <v>351276.1</v>
      </c>
      <c r="E1025" s="1">
        <v>0</v>
      </c>
      <c r="F1025" s="1">
        <v>0</v>
      </c>
      <c r="G1025" s="2">
        <f t="shared" si="22"/>
        <v>63779.761080000004</v>
      </c>
      <c r="H1025" s="2">
        <f t="shared" si="19"/>
        <v>0.55999999993946403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26395.05</v>
      </c>
      <c r="D1026" s="1">
        <f>BILANCA!E48</f>
        <v>26219.23</v>
      </c>
      <c r="E1026" s="1">
        <v>0</v>
      </c>
      <c r="F1026" s="1">
        <v>0</v>
      </c>
      <c r="G1026" s="2">
        <f t="shared" si="22"/>
        <v>3389.8409299999998</v>
      </c>
      <c r="H1026" s="2">
        <f t="shared" si="19"/>
        <v>0.27999999999883585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485.77</v>
      </c>
      <c r="D1027" s="1">
        <f>BILANCA!E49</f>
        <v>485.77</v>
      </c>
      <c r="E1027" s="1">
        <v>0</v>
      </c>
      <c r="F1027" s="1">
        <v>0</v>
      </c>
      <c r="G1027" s="2">
        <f t="shared" si="22"/>
        <v>64.121639999999985</v>
      </c>
      <c r="H1027" s="2">
        <f t="shared" si="19"/>
        <v>0.46000000000003638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716121.82</v>
      </c>
      <c r="D1028" s="1">
        <f>BILANCA!E50</f>
        <v>302137.63</v>
      </c>
      <c r="E1028" s="1">
        <v>0</v>
      </c>
      <c r="F1028" s="1">
        <v>0</v>
      </c>
      <c r="G1028" s="2">
        <f t="shared" si="22"/>
        <v>59417.868599999994</v>
      </c>
      <c r="H1028" s="2">
        <f t="shared" si="19"/>
        <v>0.55000000004656613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10556.15</v>
      </c>
      <c r="D1029" s="1">
        <f>BILANCA!E51</f>
        <v>11884.89</v>
      </c>
      <c r="E1029" s="1">
        <v>0</v>
      </c>
      <c r="F1029" s="1">
        <v>0</v>
      </c>
      <c r="G1029" s="2">
        <f t="shared" si="22"/>
        <v>1578.99278</v>
      </c>
      <c r="H1029" s="2">
        <f t="shared" si="19"/>
        <v>0.26000000000021828</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12600.379999999888</v>
      </c>
      <c r="D1030" s="1">
        <f>BILANCA!E52</f>
        <v>1892.660000000149</v>
      </c>
      <c r="E1030" s="1">
        <v>0</v>
      </c>
      <c r="F1030" s="1">
        <v>0</v>
      </c>
      <c r="G1030" s="2">
        <f t="shared" si="22"/>
        <v>770.12790000000882</v>
      </c>
      <c r="H1030" s="2">
        <f t="shared" si="19"/>
        <v>0.71999999973922968</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37007.199999999997</v>
      </c>
      <c r="D1031" s="1">
        <f>BILANCA!E53</f>
        <v>29058.81</v>
      </c>
      <c r="E1031" s="1">
        <v>0</v>
      </c>
      <c r="F1031" s="1">
        <v>0</v>
      </c>
      <c r="G1031" s="2">
        <f t="shared" si="22"/>
        <v>4565.99136</v>
      </c>
      <c r="H1031" s="2">
        <f t="shared" si="19"/>
        <v>0.38999999999577994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2859976.88</v>
      </c>
      <c r="D1032" s="1">
        <f>BILANCA!E54</f>
        <v>2480538.17</v>
      </c>
      <c r="E1032" s="1">
        <v>0</v>
      </c>
      <c r="F1032" s="1">
        <v>0</v>
      </c>
      <c r="G1032" s="2">
        <f t="shared" si="22"/>
        <v>383231.60778000002</v>
      </c>
      <c r="H1032" s="2">
        <f t="shared" si="19"/>
        <v>0.2900000000372529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2884383.7</v>
      </c>
      <c r="D1033" s="1">
        <f>BILANCA!E55</f>
        <v>2507704.3199999998</v>
      </c>
      <c r="E1033" s="1">
        <v>0</v>
      </c>
      <c r="F1033" s="1">
        <v>0</v>
      </c>
      <c r="G1033" s="2">
        <f t="shared" si="22"/>
        <v>394989.61700000003</v>
      </c>
      <c r="H1033" s="2">
        <f t="shared" si="19"/>
        <v>0.61999999964609742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14469418.310000001</v>
      </c>
      <c r="D1034" s="1">
        <f>BILANCA!E56</f>
        <v>17961364.029999997</v>
      </c>
      <c r="E1034" s="1">
        <v>0</v>
      </c>
      <c r="F1034" s="1">
        <v>0</v>
      </c>
      <c r="G1034" s="2">
        <f t="shared" si="22"/>
        <v>2569999.4648699993</v>
      </c>
      <c r="H1034" s="2">
        <f t="shared" si="19"/>
        <v>0.33999999798834324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14464441.310000001</v>
      </c>
      <c r="D1035" s="1">
        <f>BILANCA!E57</f>
        <v>17947082.02</v>
      </c>
      <c r="E1035" s="1">
        <v>0</v>
      </c>
      <c r="F1035" s="1">
        <v>0</v>
      </c>
      <c r="G1035" s="2">
        <f t="shared" si="22"/>
        <v>2618647.4781999998</v>
      </c>
      <c r="H1035" s="2">
        <f t="shared" si="19"/>
        <v>0.33000000007450581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3866.11</v>
      </c>
      <c r="D1036" s="1">
        <f>BILANCA!E58</f>
        <v>9377.1299999999992</v>
      </c>
      <c r="E1036" s="1">
        <v>0</v>
      </c>
      <c r="F1036" s="1">
        <v>0</v>
      </c>
      <c r="G1036" s="2">
        <f t="shared" si="22"/>
        <v>1198.87961</v>
      </c>
      <c r="H1036" s="2">
        <f t="shared" si="19"/>
        <v>0.23999999999932697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3793.99</v>
      </c>
      <c r="E1038" s="1">
        <v>0</v>
      </c>
      <c r="F1038" s="1">
        <v>0</v>
      </c>
      <c r="G1038" s="2">
        <f t="shared" si="22"/>
        <v>417.33889999999997</v>
      </c>
      <c r="H1038" s="2">
        <f t="shared" si="19"/>
        <v>1.0000000000218279E-2</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1110.8900000000001</v>
      </c>
      <c r="D1040" s="1">
        <f>BILANCA!E62</f>
        <v>1110.8900000000001</v>
      </c>
      <c r="E1040" s="1">
        <v>0</v>
      </c>
      <c r="F1040" s="1">
        <v>0</v>
      </c>
      <c r="G1040" s="2">
        <f t="shared" si="22"/>
        <v>189.96219000000002</v>
      </c>
      <c r="H1040" s="2">
        <f t="shared" si="19"/>
        <v>0.21999999999979991</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1206760.57</v>
      </c>
      <c r="D1041" s="1">
        <f>BILANCA!E63</f>
        <v>351565.16000000003</v>
      </c>
      <c r="E1041" s="1">
        <v>0</v>
      </c>
      <c r="F1041" s="1">
        <v>0</v>
      </c>
      <c r="G1041" s="2">
        <f t="shared" si="22"/>
        <v>110773.67162000001</v>
      </c>
      <c r="H1041" s="2">
        <f t="shared" si="19"/>
        <v>0.58999999996740371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1054394.06</v>
      </c>
      <c r="D1042" s="1">
        <f>BILANCA!E64</f>
        <v>113139.78</v>
      </c>
      <c r="E1042" s="1">
        <v>0</v>
      </c>
      <c r="F1042" s="1">
        <v>0</v>
      </c>
      <c r="G1042" s="2">
        <f t="shared" si="22"/>
        <v>75559.743579999995</v>
      </c>
      <c r="H1042" s="2">
        <f t="shared" si="19"/>
        <v>0.28000000005704351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152366.51</v>
      </c>
      <c r="D1045" s="1">
        <f>BILANCA!E67</f>
        <v>238425.38</v>
      </c>
      <c r="E1045" s="1">
        <v>0</v>
      </c>
      <c r="F1045" s="1">
        <v>0</v>
      </c>
      <c r="G1045" s="2">
        <f t="shared" si="22"/>
        <v>39011.470740000004</v>
      </c>
      <c r="H1045" s="2">
        <f t="shared" si="19"/>
        <v>0.86999999999534339</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18293716.579999998</v>
      </c>
      <c r="D1046" s="1">
        <f>BILANCA!E68</f>
        <v>19839096.789999999</v>
      </c>
      <c r="E1046" s="1">
        <v>0</v>
      </c>
      <c r="F1046" s="1">
        <v>0</v>
      </c>
      <c r="G1046" s="2">
        <f t="shared" si="22"/>
        <v>3652230.3400799995</v>
      </c>
      <c r="H1046" s="2">
        <f t="shared" si="19"/>
        <v>0.63000000268220901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6893908.9699999997</v>
      </c>
      <c r="D1047" s="1">
        <f>BILANCA!E69</f>
        <v>8958536.7599999998</v>
      </c>
      <c r="E1047" s="1">
        <v>0</v>
      </c>
      <c r="F1047" s="1">
        <v>0</v>
      </c>
      <c r="G1047" s="2">
        <f t="shared" si="22"/>
        <v>1587902.8793600001</v>
      </c>
      <c r="H1047" s="2">
        <f t="shared" si="19"/>
        <v>0.27000000048428774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6869113.0199999996</v>
      </c>
      <c r="D1048" s="1">
        <f>BILANCA!E70</f>
        <v>8947512.5</v>
      </c>
      <c r="E1048" s="1">
        <v>0</v>
      </c>
      <c r="F1048" s="1">
        <v>0</v>
      </c>
      <c r="G1048" s="2">
        <f t="shared" si="22"/>
        <v>1609668.9712999999</v>
      </c>
      <c r="H1048" s="2">
        <f t="shared" si="19"/>
        <v>0.51999999955296516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6847332.1399999997</v>
      </c>
      <c r="D1050" s="1">
        <f>BILANCA!E72</f>
        <v>8903379.0600000005</v>
      </c>
      <c r="E1050" s="1">
        <v>0</v>
      </c>
      <c r="F1050" s="1">
        <v>0</v>
      </c>
      <c r="G1050" s="2">
        <f t="shared" si="22"/>
        <v>1651824.0474200002</v>
      </c>
      <c r="H1050" s="2">
        <f t="shared" si="19"/>
        <v>0.20000000018626451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21780.880000000001</v>
      </c>
      <c r="D1052" s="1">
        <f>BILANCA!E74</f>
        <v>44133.440000000002</v>
      </c>
      <c r="E1052" s="1">
        <v>0</v>
      </c>
      <c r="F1052" s="1">
        <v>0</v>
      </c>
      <c r="G1052" s="2">
        <f t="shared" si="22"/>
        <v>7593.2954400000008</v>
      </c>
      <c r="H1052" s="2">
        <f t="shared" si="19"/>
        <v>0.56000000000130967</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11666.11</v>
      </c>
      <c r="D1053" s="1">
        <f>BILANCA!E75</f>
        <v>0</v>
      </c>
      <c r="E1053" s="1">
        <v>0</v>
      </c>
      <c r="F1053" s="1">
        <v>0</v>
      </c>
      <c r="G1053" s="2">
        <f t="shared" si="22"/>
        <v>816.62770000000012</v>
      </c>
      <c r="H1053" s="2">
        <f t="shared" si="19"/>
        <v>0.11000000000058208</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13129.84</v>
      </c>
      <c r="D1054" s="1">
        <f>BILANCA!E76</f>
        <v>11024.26</v>
      </c>
      <c r="E1054" s="1">
        <v>0</v>
      </c>
      <c r="F1054" s="1">
        <v>0</v>
      </c>
      <c r="G1054" s="2">
        <f t="shared" si="22"/>
        <v>2497.66356</v>
      </c>
      <c r="H1054" s="2">
        <f t="shared" si="19"/>
        <v>0.42000000000007276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528643.72</v>
      </c>
      <c r="D1056" s="1">
        <f>BILANCA!E78</f>
        <v>431380.29000000004</v>
      </c>
      <c r="E1056" s="1">
        <v>0</v>
      </c>
      <c r="F1056" s="1">
        <v>0</v>
      </c>
      <c r="G1056" s="2">
        <f t="shared" si="22"/>
        <v>101572.51389999999</v>
      </c>
      <c r="H1056" s="2">
        <f t="shared" si="19"/>
        <v>0.57000000006519258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11260.48</v>
      </c>
      <c r="D1060" s="1">
        <f>BILANCA!E82</f>
        <v>2072.96</v>
      </c>
      <c r="E1060" s="1">
        <v>0</v>
      </c>
      <c r="F1060" s="1">
        <v>0</v>
      </c>
      <c r="G1060" s="2">
        <f t="shared" si="22"/>
        <v>1186.2927999999999</v>
      </c>
      <c r="H1060" s="2">
        <f t="shared" si="19"/>
        <v>0.51999999999952706</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28857.89</v>
      </c>
      <c r="D1061" s="1">
        <f>BILANCA!E83</f>
        <v>8903.93</v>
      </c>
      <c r="E1061" s="1">
        <v>0</v>
      </c>
      <c r="F1061" s="1">
        <v>0</v>
      </c>
      <c r="G1061" s="2">
        <f t="shared" si="22"/>
        <v>3639.9285</v>
      </c>
      <c r="H1061" s="2">
        <f t="shared" si="19"/>
        <v>0.18000000000029104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87512.48</v>
      </c>
      <c r="D1062" s="1">
        <f>BILANCA!E84</f>
        <v>78330.820000000007</v>
      </c>
      <c r="E1062" s="1">
        <v>0</v>
      </c>
      <c r="F1062" s="1">
        <v>0</v>
      </c>
      <c r="G1062" s="2">
        <f t="shared" si="22"/>
        <v>19289.75548</v>
      </c>
      <c r="H1062" s="2">
        <f t="shared" si="19"/>
        <v>0.65999999998894054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401012.87</v>
      </c>
      <c r="D1064" s="1">
        <f>BILANCA!E86</f>
        <v>342072.58</v>
      </c>
      <c r="E1064" s="1">
        <v>0</v>
      </c>
      <c r="F1064" s="1">
        <v>0</v>
      </c>
      <c r="G1064" s="2">
        <f t="shared" si="22"/>
        <v>87897.800430000003</v>
      </c>
      <c r="H1064" s="2">
        <f t="shared" si="19"/>
        <v>0.54999999998835847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626934.38</v>
      </c>
      <c r="D1065" s="1">
        <f>BILANCA!E87</f>
        <v>389874.47</v>
      </c>
      <c r="E1065" s="1">
        <v>0</v>
      </c>
      <c r="F1065" s="1">
        <v>0</v>
      </c>
      <c r="G1065" s="2">
        <f t="shared" si="22"/>
        <v>115348.03224</v>
      </c>
      <c r="H1065" s="2">
        <f t="shared" si="19"/>
        <v>0.84999999997671694</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626934.38</v>
      </c>
      <c r="D1066" s="1">
        <f>BILANCA!E88</f>
        <v>389874.47</v>
      </c>
      <c r="E1066" s="1">
        <v>0</v>
      </c>
      <c r="F1066" s="1">
        <v>0</v>
      </c>
      <c r="G1066" s="2">
        <f t="shared" si="22"/>
        <v>116754.71556</v>
      </c>
      <c r="H1066" s="2">
        <f t="shared" si="19"/>
        <v>0.84999999997671694</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225064.59</v>
      </c>
      <c r="D1068" s="1">
        <f>BILANCA!E90</f>
        <v>225064.59</v>
      </c>
      <c r="E1068" s="1">
        <v>0</v>
      </c>
      <c r="F1068" s="1">
        <v>0</v>
      </c>
      <c r="G1068" s="2">
        <f t="shared" si="22"/>
        <v>57391.470450000008</v>
      </c>
      <c r="H1068" s="2">
        <f t="shared" ref="H1068:H1337" si="23">ABS(C1068-ROUND(C1068,0))+ABS(D1068-ROUND(D1068,0))</f>
        <v>0.82000000000698492</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230735.89</v>
      </c>
      <c r="D1071" s="1">
        <f>BILANCA!E93</f>
        <v>44599.51</v>
      </c>
      <c r="E1071" s="1">
        <v>0</v>
      </c>
      <c r="F1071" s="1">
        <v>0</v>
      </c>
      <c r="G1071" s="2">
        <f t="shared" si="22"/>
        <v>28154.272080000002</v>
      </c>
      <c r="H1071" s="2">
        <f t="shared" si="23"/>
        <v>0.59999999998399289</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73352.039999999994</v>
      </c>
      <c r="D1075" s="1">
        <f>BILANCA!E97</f>
        <v>73352.039999999994</v>
      </c>
      <c r="E1075" s="1">
        <v>0</v>
      </c>
      <c r="F1075" s="1">
        <v>0</v>
      </c>
      <c r="G1075" s="2">
        <f t="shared" si="22"/>
        <v>20245.163039999996</v>
      </c>
      <c r="H1075" s="2">
        <f t="shared" si="23"/>
        <v>7.9999999987194315E-2</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47781.86</v>
      </c>
      <c r="D1076" s="1">
        <f>BILANCA!E98</f>
        <v>46858.33</v>
      </c>
      <c r="E1076" s="1">
        <v>0</v>
      </c>
      <c r="F1076" s="1">
        <v>0</v>
      </c>
      <c r="G1076" s="2">
        <f t="shared" si="22"/>
        <v>13159.362360000001</v>
      </c>
      <c r="H1076" s="2">
        <f t="shared" si="23"/>
        <v>0.47000000000116415</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50000</v>
      </c>
      <c r="D1078" s="1">
        <f>BILANCA!E100</f>
        <v>0</v>
      </c>
      <c r="E1078" s="1">
        <v>0</v>
      </c>
      <c r="F1078" s="1">
        <v>0</v>
      </c>
      <c r="G1078" s="2">
        <f t="shared" si="22"/>
        <v>4750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7989.12</v>
      </c>
      <c r="D1096" s="1">
        <f>BILANCA!E118</f>
        <v>7989.12</v>
      </c>
      <c r="E1096" s="1">
        <v>0</v>
      </c>
      <c r="F1096" s="1">
        <v>0</v>
      </c>
      <c r="G1096" s="2">
        <f t="shared" si="22"/>
        <v>2708.3116800000003</v>
      </c>
      <c r="H1096" s="2">
        <f t="shared" si="23"/>
        <v>0.23999999999978172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7989.12</v>
      </c>
      <c r="D1097" s="1">
        <f>BILANCA!E119</f>
        <v>7989.12</v>
      </c>
      <c r="E1097" s="1">
        <v>0</v>
      </c>
      <c r="F1097" s="1">
        <v>0</v>
      </c>
      <c r="G1097" s="2">
        <f t="shared" si="22"/>
        <v>2732.2790399999999</v>
      </c>
      <c r="H1097" s="2">
        <f t="shared" si="23"/>
        <v>0.23999999999978172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7989.12</v>
      </c>
      <c r="D1101" s="1">
        <f>BILANCA!E123</f>
        <v>7989.12</v>
      </c>
      <c r="E1101" s="1">
        <v>0</v>
      </c>
      <c r="F1101" s="1">
        <v>0</v>
      </c>
      <c r="G1101" s="2">
        <f t="shared" si="22"/>
        <v>2828.1484799999998</v>
      </c>
      <c r="H1101" s="2">
        <f t="shared" si="23"/>
        <v>0.23999999999978172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2098774.85</v>
      </c>
      <c r="D1112" s="1">
        <f>BILANCA!E134</f>
        <v>2097932.2399999998</v>
      </c>
      <c r="E1112" s="1">
        <v>0</v>
      </c>
      <c r="F1112" s="1">
        <v>0</v>
      </c>
      <c r="G1112" s="2">
        <f t="shared" si="22"/>
        <v>812008.47356999991</v>
      </c>
      <c r="H1112" s="2">
        <f t="shared" si="23"/>
        <v>0.38999999966472387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3287811.95</v>
      </c>
      <c r="D1113" s="1">
        <f>BILANCA!E135</f>
        <v>3286969.34</v>
      </c>
      <c r="E1113" s="1">
        <v>0</v>
      </c>
      <c r="F1113" s="1">
        <v>0</v>
      </c>
      <c r="G1113" s="2">
        <f t="shared" si="22"/>
        <v>1282027.5819000001</v>
      </c>
      <c r="H1113" s="2">
        <f t="shared" si="23"/>
        <v>0.38999999966472387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5046</v>
      </c>
      <c r="D1114" s="1">
        <f>BILANCA!E136</f>
        <v>9454</v>
      </c>
      <c r="E1114" s="1">
        <v>0</v>
      </c>
      <c r="F1114" s="1">
        <v>0</v>
      </c>
      <c r="G1114" s="2">
        <f t="shared" si="22"/>
        <v>3137.9740000000002</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3282765.95</v>
      </c>
      <c r="D1117" s="1">
        <f>BILANCA!E139</f>
        <v>3277515.34</v>
      </c>
      <c r="E1117" s="1">
        <v>0</v>
      </c>
      <c r="F1117" s="1">
        <v>0</v>
      </c>
      <c r="G1117" s="2">
        <f t="shared" si="22"/>
        <v>1318264.7484200001</v>
      </c>
      <c r="H1117" s="2">
        <f t="shared" si="23"/>
        <v>0.38999999966472387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1189037.1000000001</v>
      </c>
      <c r="D1123" s="1">
        <f>BILANCA!E145</f>
        <v>1189037.1000000001</v>
      </c>
      <c r="E1123" s="1">
        <v>0</v>
      </c>
      <c r="F1123" s="1">
        <v>0</v>
      </c>
      <c r="G1123" s="2">
        <f t="shared" si="22"/>
        <v>499395.58200000005</v>
      </c>
      <c r="H1123" s="2">
        <f t="shared" si="23"/>
        <v>0.20000000018626451</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5336297.1099999994</v>
      </c>
      <c r="D1124" s="1">
        <f>BILANCA!E146</f>
        <v>4216941.3500000006</v>
      </c>
      <c r="E1124" s="1">
        <v>0</v>
      </c>
      <c r="F1124" s="1">
        <v>0</v>
      </c>
      <c r="G1124" s="2">
        <f t="shared" si="22"/>
        <v>1941595.3532099999</v>
      </c>
      <c r="H1124" s="2">
        <f t="shared" si="23"/>
        <v>0.4599999999627471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12527.61</v>
      </c>
      <c r="D1125" s="1">
        <f>BILANCA!E147</f>
        <v>2269.64</v>
      </c>
      <c r="E1125" s="1">
        <v>0</v>
      </c>
      <c r="F1125" s="1">
        <v>0</v>
      </c>
      <c r="G1125" s="2">
        <f t="shared" si="22"/>
        <v>2423.49838</v>
      </c>
      <c r="H1125" s="2">
        <f t="shared" si="23"/>
        <v>0.74999999999954525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102729.56</v>
      </c>
      <c r="D1127" s="1">
        <f>BILANCA!E149</f>
        <v>931600.66</v>
      </c>
      <c r="E1127" s="1">
        <v>0</v>
      </c>
      <c r="F1127" s="1">
        <v>0</v>
      </c>
      <c r="G1127" s="2">
        <f t="shared" si="22"/>
        <v>283094.04672000004</v>
      </c>
      <c r="H1127" s="2">
        <f t="shared" si="23"/>
        <v>0.77999999996973202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102082.06</v>
      </c>
      <c r="D1133" s="1">
        <f>BILANCA!E155</f>
        <v>60717.25</v>
      </c>
      <c r="E1133" s="1">
        <v>0</v>
      </c>
      <c r="F1133" s="1">
        <v>0</v>
      </c>
      <c r="G1133" s="2">
        <f t="shared" si="22"/>
        <v>33527.483999999997</v>
      </c>
      <c r="H1133" s="2">
        <f t="shared" si="23"/>
        <v>0.30999999999767169</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647.5</v>
      </c>
      <c r="D1135" s="1">
        <f>BILANCA!E157</f>
        <v>870883.41</v>
      </c>
      <c r="E1135" s="1">
        <v>0</v>
      </c>
      <c r="F1135" s="1">
        <v>0</v>
      </c>
      <c r="G1135" s="2">
        <f t="shared" si="22"/>
        <v>264846.97664000001</v>
      </c>
      <c r="H1135" s="2">
        <f t="shared" si="23"/>
        <v>0.91000000003259629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249504.98</v>
      </c>
      <c r="D1136" s="1">
        <f>BILANCA!E158</f>
        <v>248035.87</v>
      </c>
      <c r="E1136" s="1">
        <v>0</v>
      </c>
      <c r="F1136" s="1">
        <v>0</v>
      </c>
      <c r="G1136" s="2">
        <f t="shared" si="22"/>
        <v>114073.23816000001</v>
      </c>
      <c r="H1136" s="2">
        <f t="shared" si="23"/>
        <v>0.14999999999417923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651534.09</v>
      </c>
      <c r="D1137" s="1">
        <f>BILANCA!E159</f>
        <v>180902.48</v>
      </c>
      <c r="E1137" s="1">
        <v>0</v>
      </c>
      <c r="F1137" s="1">
        <v>0</v>
      </c>
      <c r="G1137" s="2">
        <f t="shared" si="22"/>
        <v>156054.21369999999</v>
      </c>
      <c r="H1137" s="2">
        <f t="shared" si="23"/>
        <v>0.56999999997788109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728342.74</v>
      </c>
      <c r="D1138" s="1">
        <f>BILANCA!E160</f>
        <v>362308.65</v>
      </c>
      <c r="E1138" s="1">
        <v>0</v>
      </c>
      <c r="F1138" s="1">
        <v>0</v>
      </c>
      <c r="G1138" s="2">
        <f t="shared" si="22"/>
        <v>225208.80619999999</v>
      </c>
      <c r="H1138" s="2">
        <f t="shared" si="23"/>
        <v>0.60999999998603016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2258096.14</v>
      </c>
      <c r="D1139" s="1">
        <f>BILANCA!E161</f>
        <v>2469605.9700000002</v>
      </c>
      <c r="E1139" s="1">
        <v>0</v>
      </c>
      <c r="F1139" s="1">
        <v>0</v>
      </c>
      <c r="G1139" s="2">
        <f t="shared" si="22"/>
        <v>1122780.06048</v>
      </c>
      <c r="H1139" s="2">
        <f t="shared" si="23"/>
        <v>0.16999999992549419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2021385.73</v>
      </c>
      <c r="D1140" s="1">
        <f>BILANCA!E162</f>
        <v>82355.16</v>
      </c>
      <c r="E1140" s="1">
        <v>0</v>
      </c>
      <c r="F1140" s="1">
        <v>0</v>
      </c>
      <c r="G1140" s="2">
        <f t="shared" si="22"/>
        <v>343217.07984999998</v>
      </c>
      <c r="H1140" s="2">
        <f t="shared" si="23"/>
        <v>0.43000000002211891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687823.74</v>
      </c>
      <c r="D1141" s="1">
        <f>BILANCA!E163</f>
        <v>60137.08</v>
      </c>
      <c r="E1141" s="1">
        <v>0</v>
      </c>
      <c r="F1141" s="1">
        <v>0</v>
      </c>
      <c r="G1141" s="2">
        <f t="shared" si="22"/>
        <v>127679.4682</v>
      </c>
      <c r="H1141" s="2">
        <f t="shared" si="23"/>
        <v>0.34000000001105946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8271.75</v>
      </c>
      <c r="D1142" s="1">
        <f>BILANCA!E164</f>
        <v>5070.58</v>
      </c>
      <c r="E1142" s="1">
        <v>0</v>
      </c>
      <c r="F1142" s="1">
        <v>0</v>
      </c>
      <c r="G1142" s="2">
        <f t="shared" si="22"/>
        <v>2927.6526899999999</v>
      </c>
      <c r="H1142" s="2">
        <f t="shared" si="23"/>
        <v>0.67000000000007276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8271.75</v>
      </c>
      <c r="D1144" s="1">
        <f>BILANCA!E166</f>
        <v>5070.58</v>
      </c>
      <c r="E1144" s="1">
        <v>0</v>
      </c>
      <c r="F1144" s="1">
        <v>0</v>
      </c>
      <c r="G1144" s="2">
        <f t="shared" si="22"/>
        <v>2964.4785099999999</v>
      </c>
      <c r="H1144" s="2">
        <f t="shared" si="23"/>
        <v>0.67000000000007276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2792896.68</v>
      </c>
      <c r="D1148" s="1">
        <f>BILANCA!E170</f>
        <v>3731371.98</v>
      </c>
      <c r="E1148" s="1">
        <v>0</v>
      </c>
      <c r="F1148" s="1">
        <v>0</v>
      </c>
      <c r="G1148" s="2">
        <f t="shared" si="22"/>
        <v>1692180.7056</v>
      </c>
      <c r="H1148" s="2">
        <f t="shared" si="23"/>
        <v>0.33999999985098839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13443.46</v>
      </c>
      <c r="D1149" s="1">
        <f>BILANCA!E171</f>
        <v>12698.13</v>
      </c>
      <c r="E1149" s="1">
        <v>0</v>
      </c>
      <c r="F1149" s="1">
        <v>0</v>
      </c>
      <c r="G1149" s="2">
        <f t="shared" si="22"/>
        <v>6447.3935199999996</v>
      </c>
      <c r="H1149" s="2">
        <f t="shared" si="23"/>
        <v>0.58999999999832653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2779453.22</v>
      </c>
      <c r="D1151" s="1">
        <f>BILANCA!E173</f>
        <v>3718673.85</v>
      </c>
      <c r="E1151" s="1">
        <v>0</v>
      </c>
      <c r="F1151" s="1">
        <v>0</v>
      </c>
      <c r="G1151" s="2">
        <f t="shared" si="22"/>
        <v>1716422.5545600001</v>
      </c>
      <c r="H1151" s="2">
        <f t="shared" si="23"/>
        <v>0.37000000011175871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161510004.31</v>
      </c>
      <c r="D1152" s="1">
        <f>BILANCA!E175</f>
        <v>122576249.99000001</v>
      </c>
      <c r="E1152" s="1">
        <v>0</v>
      </c>
      <c r="F1152" s="1">
        <v>0</v>
      </c>
      <c r="G1152" s="2">
        <f t="shared" si="22"/>
        <v>68725963.225010008</v>
      </c>
      <c r="H1152" s="2">
        <f t="shared" si="23"/>
        <v>0.31999999284744263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58263210.769999996</v>
      </c>
      <c r="D1153" s="1">
        <f>BILANCA!E176</f>
        <v>20226365.5</v>
      </c>
      <c r="E1153" s="1">
        <v>0</v>
      </c>
      <c r="F1153" s="1">
        <v>0</v>
      </c>
      <c r="G1153" s="2">
        <f t="shared" si="22"/>
        <v>16781710.100900002</v>
      </c>
      <c r="H1153" s="2">
        <f t="shared" si="23"/>
        <v>0.73000000417232513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29353321.669999998</v>
      </c>
      <c r="D1154" s="1">
        <f>BILANCA!E177</f>
        <v>11815088.35</v>
      </c>
      <c r="E1154" s="1">
        <v>0</v>
      </c>
      <c r="F1154" s="1">
        <v>0</v>
      </c>
      <c r="G1154" s="2">
        <f t="shared" si="22"/>
        <v>9060178.2212700006</v>
      </c>
      <c r="H1154" s="2">
        <f t="shared" si="23"/>
        <v>0.68000000156462193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6831552.3300000001</v>
      </c>
      <c r="D1155" s="1">
        <f>BILANCA!E178</f>
        <v>5352822.18</v>
      </c>
      <c r="E1155" s="1">
        <v>0</v>
      </c>
      <c r="F1155" s="1">
        <v>0</v>
      </c>
      <c r="G1155" s="2">
        <f t="shared" si="22"/>
        <v>3016397.8306799997</v>
      </c>
      <c r="H1155" s="2">
        <f t="shared" si="23"/>
        <v>0.50999999977648258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4518610.68</v>
      </c>
      <c r="D1156" s="1">
        <f>BILANCA!E179</f>
        <v>5093519.0199999996</v>
      </c>
      <c r="E1156" s="1">
        <v>0</v>
      </c>
      <c r="F1156" s="1">
        <v>0</v>
      </c>
      <c r="G1156" s="2">
        <f t="shared" si="22"/>
        <v>2544077.2285599997</v>
      </c>
      <c r="H1156" s="2">
        <f t="shared" si="23"/>
        <v>0.33999999985098839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153152.22</v>
      </c>
      <c r="D1157" s="1">
        <f>BILANCA!E180</f>
        <v>46176.67</v>
      </c>
      <c r="E1157" s="1">
        <v>0</v>
      </c>
      <c r="F1157" s="1">
        <v>0</v>
      </c>
      <c r="G1157" s="2">
        <f t="shared" si="22"/>
        <v>42717.967439999993</v>
      </c>
      <c r="H1157" s="2">
        <f t="shared" si="23"/>
        <v>0.55000000000291038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134889.59</v>
      </c>
      <c r="D1159" s="1">
        <f>BILANCA!E182</f>
        <v>29553.05</v>
      </c>
      <c r="E1159" s="1">
        <v>0</v>
      </c>
      <c r="F1159" s="1">
        <v>0</v>
      </c>
      <c r="G1159" s="2">
        <f t="shared" si="22"/>
        <v>34143.241439999998</v>
      </c>
      <c r="H1159" s="2">
        <f t="shared" si="23"/>
        <v>0.46000000000276486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18262.63</v>
      </c>
      <c r="D1160" s="1">
        <f>BILANCA!E183</f>
        <v>16623.62</v>
      </c>
      <c r="E1160" s="1">
        <v>0</v>
      </c>
      <c r="F1160" s="1">
        <v>0</v>
      </c>
      <c r="G1160" s="2">
        <f t="shared" si="22"/>
        <v>9117.2469899999996</v>
      </c>
      <c r="H1160" s="2">
        <f t="shared" si="23"/>
        <v>0.75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133230.91</v>
      </c>
      <c r="D1161" s="1">
        <f>BILANCA!E184</f>
        <v>0</v>
      </c>
      <c r="E1161" s="1">
        <v>0</v>
      </c>
      <c r="F1161" s="1">
        <v>0</v>
      </c>
      <c r="G1161" s="2">
        <f t="shared" si="22"/>
        <v>23715.101979999999</v>
      </c>
      <c r="H1161" s="2">
        <f t="shared" si="23"/>
        <v>8.999999999650754E-2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408637.77</v>
      </c>
      <c r="D1163" s="1">
        <f>BILANCA!E186</f>
        <v>448039.67</v>
      </c>
      <c r="E1163" s="1">
        <v>0</v>
      </c>
      <c r="F1163" s="1">
        <v>0</v>
      </c>
      <c r="G1163" s="2">
        <f t="shared" si="22"/>
        <v>234849.07980000001</v>
      </c>
      <c r="H1163" s="2">
        <f t="shared" si="23"/>
        <v>0.55999999999767169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102.38</v>
      </c>
      <c r="D1164" s="1">
        <f>BILANCA!E187</f>
        <v>0</v>
      </c>
      <c r="E1164" s="1">
        <v>0</v>
      </c>
      <c r="F1164" s="1">
        <v>0</v>
      </c>
      <c r="G1164" s="2">
        <f t="shared" si="22"/>
        <v>18.53078</v>
      </c>
      <c r="H1164" s="2">
        <f t="shared" si="23"/>
        <v>0.37999999999999545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17308035.379999999</v>
      </c>
      <c r="D1165" s="1">
        <f>BILANCA!E188</f>
        <v>874530.81</v>
      </c>
      <c r="E1165" s="1">
        <v>0</v>
      </c>
      <c r="F1165" s="1">
        <v>0</v>
      </c>
      <c r="G1165" s="2">
        <f t="shared" si="22"/>
        <v>3468391.6539999996</v>
      </c>
      <c r="H1165" s="2">
        <f t="shared" si="23"/>
        <v>0.56999999890103936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299515.69</v>
      </c>
      <c r="D1166" s="1">
        <f>BILANCA!E189</f>
        <v>2023068.05</v>
      </c>
      <c r="E1166" s="1">
        <v>0</v>
      </c>
      <c r="F1166" s="1">
        <v>0</v>
      </c>
      <c r="G1166" s="2">
        <f t="shared" si="22"/>
        <v>795254.27757000003</v>
      </c>
      <c r="H1166" s="2">
        <f t="shared" si="23"/>
        <v>0.36000000004423782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28408267.879999999</v>
      </c>
      <c r="D1183" s="1">
        <f>BILANCA!E206</f>
        <v>6361059.3999999994</v>
      </c>
      <c r="E1183" s="1">
        <v>0</v>
      </c>
      <c r="F1183" s="1">
        <v>0</v>
      </c>
      <c r="G1183" s="2">
        <f t="shared" si="22"/>
        <v>8226077.3360000001</v>
      </c>
      <c r="H1183" s="2">
        <f t="shared" si="23"/>
        <v>0.52000000048428774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28408267.879999999</v>
      </c>
      <c r="D1184" s="1">
        <f>BILANCA!E207</f>
        <v>6361059.3999999994</v>
      </c>
      <c r="E1184" s="1">
        <v>0</v>
      </c>
      <c r="F1184" s="1">
        <v>0</v>
      </c>
      <c r="G1184" s="2">
        <f t="shared" si="22"/>
        <v>8267207.7226800006</v>
      </c>
      <c r="H1184" s="2">
        <f t="shared" si="23"/>
        <v>0.52000000048428774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26687089.32</v>
      </c>
      <c r="D1189" s="1">
        <f>BILANCA!E212</f>
        <v>5157316.54</v>
      </c>
      <c r="E1189" s="1">
        <v>0</v>
      </c>
      <c r="F1189" s="1">
        <v>0</v>
      </c>
      <c r="G1189" s="2">
        <f t="shared" si="22"/>
        <v>7622354.8143999996</v>
      </c>
      <c r="H1189" s="2">
        <f t="shared" si="23"/>
        <v>0.78000000026077032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50029.34</v>
      </c>
      <c r="D1191" s="1">
        <f>BILANCA!E214</f>
        <v>70291.429999999993</v>
      </c>
      <c r="E1191" s="1">
        <v>0</v>
      </c>
      <c r="F1191" s="1">
        <v>0</v>
      </c>
      <c r="G1191" s="2">
        <f t="shared" si="22"/>
        <v>39647.337599999999</v>
      </c>
      <c r="H1191" s="2">
        <f t="shared" si="23"/>
        <v>0.76999999998952262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239310.07</v>
      </c>
      <c r="D1192" s="1">
        <f>BILANCA!E215</f>
        <v>0</v>
      </c>
      <c r="E1192" s="1">
        <v>0</v>
      </c>
      <c r="F1192" s="1">
        <v>0</v>
      </c>
      <c r="G1192" s="2">
        <f t="shared" si="22"/>
        <v>50015.804629999999</v>
      </c>
      <c r="H1192" s="2">
        <f t="shared" si="23"/>
        <v>7.0000000006984919E-2</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1380744.74</v>
      </c>
      <c r="D1194" s="1">
        <f>BILANCA!E217</f>
        <v>1103451.43</v>
      </c>
      <c r="E1194" s="1">
        <v>0</v>
      </c>
      <c r="F1194" s="1">
        <v>0</v>
      </c>
      <c r="G1194" s="2">
        <f t="shared" si="22"/>
        <v>756993.64359999995</v>
      </c>
      <c r="H1194" s="2">
        <f t="shared" si="23"/>
        <v>0.68999999994412065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51094.41</v>
      </c>
      <c r="D1195" s="1">
        <f>BILANCA!E218</f>
        <v>30000</v>
      </c>
      <c r="E1195" s="1">
        <v>0</v>
      </c>
      <c r="F1195" s="1">
        <v>0</v>
      </c>
      <c r="G1195" s="2">
        <f t="shared" si="22"/>
        <v>23552.014920000001</v>
      </c>
      <c r="H1195" s="2">
        <f t="shared" si="23"/>
        <v>0.41000000000349246</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202105.53</v>
      </c>
      <c r="D1211" s="1">
        <f>BILANCA!E234</f>
        <v>27149.7</v>
      </c>
      <c r="E1211" s="1">
        <v>0</v>
      </c>
      <c r="F1211" s="1">
        <v>0</v>
      </c>
      <c r="G1211" s="2">
        <f t="shared" si="22"/>
        <v>58460.32404</v>
      </c>
      <c r="H1211" s="2">
        <f t="shared" si="23"/>
        <v>0.77000000000043656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200</v>
      </c>
      <c r="E1212" s="1">
        <v>0</v>
      </c>
      <c r="F1212" s="1">
        <v>0</v>
      </c>
      <c r="G1212" s="2">
        <f t="shared" si="22"/>
        <v>91.600000000000009</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202105.53</v>
      </c>
      <c r="D1213" s="1">
        <f>BILANCA!E236</f>
        <v>26949.7</v>
      </c>
      <c r="E1213" s="1">
        <v>0</v>
      </c>
      <c r="F1213" s="1">
        <v>0</v>
      </c>
      <c r="G1213" s="2">
        <f t="shared" si="22"/>
        <v>58881.133900000001</v>
      </c>
      <c r="H1213" s="2">
        <f t="shared" si="23"/>
        <v>0.77000000000043656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103246793.54000002</v>
      </c>
      <c r="D1214" s="1">
        <f>BILANCA!E237</f>
        <v>102349884.49000001</v>
      </c>
      <c r="E1214" s="1">
        <v>0</v>
      </c>
      <c r="F1214" s="1">
        <v>0</v>
      </c>
      <c r="G1214" s="2">
        <f t="shared" si="22"/>
        <v>71135655.942120016</v>
      </c>
      <c r="H1214" s="2">
        <f t="shared" si="23"/>
        <v>0.94999998807907104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114095026.29000002</v>
      </c>
      <c r="D1215" s="1">
        <f>BILANCA!E238</f>
        <v>97618915.100000009</v>
      </c>
      <c r="E1215" s="1">
        <v>0</v>
      </c>
      <c r="F1215" s="1">
        <v>0</v>
      </c>
      <c r="G1215" s="2">
        <f t="shared" si="22"/>
        <v>71765222.705680013</v>
      </c>
      <c r="H1215" s="2">
        <f t="shared" si="23"/>
        <v>0.39000003039836884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143184747.70000002</v>
      </c>
      <c r="D1216" s="1">
        <f>BILANCA!E239</f>
        <v>104530392.73</v>
      </c>
      <c r="E1216" s="1">
        <v>0</v>
      </c>
      <c r="F1216" s="1">
        <v>0</v>
      </c>
      <c r="G1216" s="2">
        <f t="shared" si="22"/>
        <v>82073209.226280019</v>
      </c>
      <c r="H1216" s="2">
        <f t="shared" si="23"/>
        <v>0.56999997794628143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127274400.48</v>
      </c>
      <c r="D1217" s="1">
        <f>BILANCA!E240</f>
        <v>86337095.680000007</v>
      </c>
      <c r="E1217" s="1">
        <v>0</v>
      </c>
      <c r="F1217" s="1">
        <v>0</v>
      </c>
      <c r="G1217" s="2">
        <f t="shared" si="22"/>
        <v>70187970.49056001</v>
      </c>
      <c r="H1217" s="2">
        <f t="shared" si="23"/>
        <v>0.79999999701976776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15910347.220000001</v>
      </c>
      <c r="D1218" s="1">
        <f>BILANCA!E241</f>
        <v>18193297.050000001</v>
      </c>
      <c r="E1218" s="1">
        <v>0</v>
      </c>
      <c r="F1218" s="1">
        <v>0</v>
      </c>
      <c r="G1218" s="2">
        <f t="shared" si="22"/>
        <v>12289781.210199999</v>
      </c>
      <c r="H1218" s="2">
        <f t="shared" si="23"/>
        <v>0.27000000141561031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29089721.409999996</v>
      </c>
      <c r="D1219" s="1">
        <f>BILANCA!E242</f>
        <v>6911477.629999999</v>
      </c>
      <c r="E1219" s="1">
        <v>0</v>
      </c>
      <c r="F1219" s="1">
        <v>0</v>
      </c>
      <c r="G1219" s="2">
        <f t="shared" si="22"/>
        <v>10127391.694119997</v>
      </c>
      <c r="H1219" s="2">
        <f t="shared" si="23"/>
        <v>0.7799999974668026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3218423.33</v>
      </c>
      <c r="D1220" s="1">
        <f>BILANCA!E243</f>
        <v>4269521.3099999996</v>
      </c>
      <c r="E1220" s="1">
        <v>0</v>
      </c>
      <c r="F1220" s="1">
        <v>0</v>
      </c>
      <c r="G1220" s="2">
        <f t="shared" si="22"/>
        <v>2786519.4301499999</v>
      </c>
      <c r="H1220" s="2">
        <f t="shared" si="23"/>
        <v>0.63999999966472387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25871298.079999998</v>
      </c>
      <c r="D1221" s="1">
        <f>BILANCA!E244</f>
        <v>2641956.3199999998</v>
      </c>
      <c r="E1221" s="1">
        <v>0</v>
      </c>
      <c r="F1221" s="1">
        <v>0</v>
      </c>
      <c r="G1221" s="2">
        <f t="shared" si="22"/>
        <v>7414940.1513599996</v>
      </c>
      <c r="H1221" s="2">
        <f t="shared" si="23"/>
        <v>0.39999999804422259</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-16565223.049999993</v>
      </c>
      <c r="D1222" s="1">
        <f>BILANCA!E245</f>
        <v>593467.65000000037</v>
      </c>
      <c r="E1222" s="1">
        <v>0</v>
      </c>
      <c r="F1222" s="1">
        <v>0</v>
      </c>
      <c r="G1222" s="2">
        <f t="shared" si="22"/>
        <v>-3675410.7722499981</v>
      </c>
      <c r="H1222" s="2">
        <f t="shared" si="23"/>
        <v>0.39999999292194843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24463601.010000002</v>
      </c>
      <c r="D1223" s="1">
        <f>BILANCA!E246</f>
        <v>13450076.77</v>
      </c>
      <c r="E1223" s="1">
        <v>0</v>
      </c>
      <c r="F1223" s="1">
        <v>0</v>
      </c>
      <c r="G1223" s="2">
        <f t="shared" si="22"/>
        <v>12327301.092</v>
      </c>
      <c r="H1223" s="2">
        <f t="shared" si="23"/>
        <v>0.24000000208616257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12810870.25</v>
      </c>
      <c r="E1224" s="1">
        <v>0</v>
      </c>
      <c r="F1224" s="1">
        <v>0</v>
      </c>
      <c r="G1224" s="2">
        <f t="shared" si="22"/>
        <v>6174839.4605</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24463601.010000002</v>
      </c>
      <c r="D1226" s="1">
        <f>BILANCA!E249</f>
        <v>639206.52</v>
      </c>
      <c r="E1226" s="1">
        <v>0</v>
      </c>
      <c r="F1226" s="1">
        <v>0</v>
      </c>
      <c r="G1226" s="2">
        <f t="shared" si="22"/>
        <v>6255309.4141499996</v>
      </c>
      <c r="H1226" s="2">
        <f t="shared" si="23"/>
        <v>0.49000000162050128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41028824.059999995</v>
      </c>
      <c r="D1227" s="1">
        <f>BILANCA!E250</f>
        <v>12856609.119999999</v>
      </c>
      <c r="E1227" s="1">
        <v>0</v>
      </c>
      <c r="F1227" s="1">
        <v>0</v>
      </c>
      <c r="G1227" s="2">
        <f t="shared" si="22"/>
        <v>16285058.321199998</v>
      </c>
      <c r="H1227" s="2">
        <f t="shared" si="23"/>
        <v>0.17999999411404133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1620145.15</v>
      </c>
      <c r="D1228" s="1">
        <f>BILANCA!E251</f>
        <v>0</v>
      </c>
      <c r="E1228" s="1">
        <v>0</v>
      </c>
      <c r="F1228" s="1">
        <v>0</v>
      </c>
      <c r="G1228" s="2">
        <f t="shared" si="22"/>
        <v>396935.56174999999</v>
      </c>
      <c r="H1228" s="2">
        <f t="shared" si="23"/>
        <v>0.14999999990686774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39408678.909999996</v>
      </c>
      <c r="D1229" s="1">
        <f>BILANCA!E252</f>
        <v>12856609.119999999</v>
      </c>
      <c r="E1229" s="1">
        <v>0</v>
      </c>
      <c r="F1229" s="1">
        <v>0</v>
      </c>
      <c r="G1229" s="2">
        <f t="shared" si="22"/>
        <v>16019986.698899997</v>
      </c>
      <c r="H1229" s="2">
        <f t="shared" si="23"/>
        <v>0.21000000275671482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5708838.04</v>
      </c>
      <c r="D1232" s="1">
        <f>BILANCA!E255</f>
        <v>4132757.91</v>
      </c>
      <c r="E1232" s="1">
        <v>0</v>
      </c>
      <c r="F1232" s="1">
        <v>0</v>
      </c>
      <c r="G1232" s="2">
        <f t="shared" si="22"/>
        <v>3479614.1111399997</v>
      </c>
      <c r="H1232" s="2">
        <f t="shared" si="23"/>
        <v>0.12999999988824129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8152.26</v>
      </c>
      <c r="D1233" s="1">
        <f>BILANCA!E256</f>
        <v>4743.83</v>
      </c>
      <c r="E1233" s="1">
        <v>0</v>
      </c>
      <c r="F1233" s="1">
        <v>0</v>
      </c>
      <c r="G1233" s="2">
        <f t="shared" si="22"/>
        <v>4409.9799999999996</v>
      </c>
      <c r="H1233" s="2">
        <f t="shared" si="23"/>
        <v>0.43000000000029104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40903393.200000003</v>
      </c>
      <c r="D1236" s="1">
        <f>BILANCA!E259</f>
        <v>8439421.4499999993</v>
      </c>
      <c r="E1236" s="1">
        <v>0</v>
      </c>
      <c r="F1236" s="1">
        <v>0</v>
      </c>
      <c r="G1236" s="2">
        <f t="shared" si="22"/>
        <v>14618905.7333</v>
      </c>
      <c r="H1236" s="2">
        <f t="shared" si="23"/>
        <v>0.65000000223517418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40903393.200000003</v>
      </c>
      <c r="D1237" s="1">
        <f>BILANCA!E260</f>
        <v>8439421.4499999993</v>
      </c>
      <c r="E1237" s="1">
        <v>0</v>
      </c>
      <c r="F1237" s="1">
        <v>0</v>
      </c>
      <c r="G1237" s="2">
        <f t="shared" si="22"/>
        <v>14676687.9694</v>
      </c>
      <c r="H1237" s="2">
        <f t="shared" si="23"/>
        <v>0.65000000223517418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360798</v>
      </c>
      <c r="D1238" s="1">
        <f>BILANCA!E262</f>
        <v>359874.47</v>
      </c>
      <c r="E1238" s="1">
        <v>0</v>
      </c>
      <c r="F1238" s="1">
        <v>0</v>
      </c>
      <c r="G1238" s="2">
        <f t="shared" si="22"/>
        <v>275539.46970000002</v>
      </c>
      <c r="H1238" s="2">
        <f t="shared" si="23"/>
        <v>0.46999999997206032</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266136.38</v>
      </c>
      <c r="D1239" s="1">
        <f>BILANCA!E263</f>
        <v>30000</v>
      </c>
      <c r="E1239" s="1">
        <v>0</v>
      </c>
      <c r="F1239" s="1">
        <v>0</v>
      </c>
      <c r="G1239" s="2">
        <f t="shared" si="22"/>
        <v>83490.913280000008</v>
      </c>
      <c r="H1239" s="2">
        <f t="shared" si="23"/>
        <v>0.38000000000465661</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3436412.02</v>
      </c>
      <c r="D1240" s="1">
        <f>BILANCA!E264</f>
        <v>1042682.26</v>
      </c>
      <c r="E1240" s="1">
        <v>0</v>
      </c>
      <c r="F1240" s="1">
        <v>0</v>
      </c>
      <c r="G1240" s="2">
        <f t="shared" si="22"/>
        <v>1419096.57078</v>
      </c>
      <c r="H1240" s="2">
        <f t="shared" si="23"/>
        <v>0.28000000002793968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2587708.83</v>
      </c>
      <c r="D1241" s="1">
        <f>BILANCA!E265</f>
        <v>3234396.17</v>
      </c>
      <c r="E1241" s="1">
        <v>0</v>
      </c>
      <c r="F1241" s="1">
        <v>0</v>
      </c>
      <c r="G1241" s="2">
        <f t="shared" si="22"/>
        <v>2336577.30186</v>
      </c>
      <c r="H1241" s="2">
        <f t="shared" si="23"/>
        <v>0.33999999985098839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765.61</v>
      </c>
      <c r="D1242" s="1">
        <f>BILANCA!E266</f>
        <v>0</v>
      </c>
      <c r="E1242" s="1">
        <v>0</v>
      </c>
      <c r="F1242" s="1">
        <v>0</v>
      </c>
      <c r="G1242" s="2">
        <f t="shared" ref="G1242:G1479" si="24">B1242/1000*C1242+B1242/500*D1242</f>
        <v>198.29299</v>
      </c>
      <c r="H1242" s="2">
        <f t="shared" si="23"/>
        <v>0.38999999999998636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7506.14</v>
      </c>
      <c r="D1243" s="1">
        <f>BILANCA!E267</f>
        <v>5070.58</v>
      </c>
      <c r="E1243" s="1">
        <v>0</v>
      </c>
      <c r="F1243" s="1">
        <v>0</v>
      </c>
      <c r="G1243" s="2">
        <f t="shared" si="24"/>
        <v>4588.2979999999998</v>
      </c>
      <c r="H1243" s="2">
        <f t="shared" si="23"/>
        <v>0.56000000000040018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306622.65000000002</v>
      </c>
      <c r="D1244" s="1">
        <f>BILANCA!E268</f>
        <v>183172.71</v>
      </c>
      <c r="E1244" s="1">
        <v>0</v>
      </c>
      <c r="F1244" s="1">
        <v>0</v>
      </c>
      <c r="G1244" s="2">
        <f t="shared" si="24"/>
        <v>175644.66627000002</v>
      </c>
      <c r="H1244" s="2">
        <f t="shared" si="23"/>
        <v>0.63999999998486601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41686.29</v>
      </c>
      <c r="D1245" s="1">
        <f>BILANCA!E269</f>
        <v>52959.03</v>
      </c>
      <c r="E1245" s="1">
        <v>0</v>
      </c>
      <c r="F1245" s="1">
        <v>0</v>
      </c>
      <c r="G1245" s="2">
        <f t="shared" si="24"/>
        <v>38672.339699999997</v>
      </c>
      <c r="H1245" s="2">
        <f t="shared" si="23"/>
        <v>0.31999999999970896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52703.93</v>
      </c>
      <c r="D1247" s="1">
        <f>BILANCA!E271</f>
        <v>105940.84</v>
      </c>
      <c r="E1247" s="1">
        <v>0</v>
      </c>
      <c r="F1247" s="1">
        <v>0</v>
      </c>
      <c r="G1247" s="2">
        <f t="shared" si="24"/>
        <v>69850.601040000009</v>
      </c>
      <c r="H1247" s="2">
        <f t="shared" si="23"/>
        <v>0.23000000000320142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3067314.17</v>
      </c>
      <c r="D1263" s="1">
        <f>BILANCA!E287</f>
        <v>4145163.26</v>
      </c>
      <c r="E1263" s="1">
        <v>0</v>
      </c>
      <c r="F1263" s="1">
        <v>0</v>
      </c>
      <c r="G1263" s="2">
        <f t="shared" si="24"/>
        <v>3180139.3932000003</v>
      </c>
      <c r="H1263" s="2">
        <f t="shared" si="23"/>
        <v>0.42999999970197678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26286007.5</v>
      </c>
      <c r="D1264" s="1">
        <f>BILANCA!E288</f>
        <v>7669925.0899999999</v>
      </c>
      <c r="E1264" s="1">
        <v>0</v>
      </c>
      <c r="F1264" s="1">
        <v>0</v>
      </c>
      <c r="G1264" s="2">
        <f t="shared" si="24"/>
        <v>11696866.008080002</v>
      </c>
      <c r="H1264" s="2">
        <f t="shared" si="23"/>
        <v>0.58999999985098839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122134.8</v>
      </c>
      <c r="D1265" s="1">
        <f>BILANCA!E289</f>
        <v>1309058.2</v>
      </c>
      <c r="E1265" s="1">
        <v>0</v>
      </c>
      <c r="F1265" s="1">
        <v>0</v>
      </c>
      <c r="G1265" s="2">
        <f t="shared" si="24"/>
        <v>772750.83839999989</v>
      </c>
      <c r="H1265" s="2">
        <f t="shared" si="23"/>
        <v>0.39999999995052349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177380.89</v>
      </c>
      <c r="D1266" s="1">
        <f>BILANCA!E290</f>
        <v>714009.85</v>
      </c>
      <c r="E1266" s="1">
        <v>0</v>
      </c>
      <c r="F1266" s="1">
        <v>0</v>
      </c>
      <c r="G1266" s="2">
        <f t="shared" si="24"/>
        <v>454328.36696999997</v>
      </c>
      <c r="H1266" s="2">
        <f t="shared" si="23"/>
        <v>0.26000000000931323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1554565.49</v>
      </c>
      <c r="D1269" s="1">
        <f>BILANCA!E293</f>
        <v>2484326.8199999998</v>
      </c>
      <c r="E1269" s="1">
        <v>0</v>
      </c>
      <c r="F1269" s="1">
        <v>0</v>
      </c>
      <c r="G1269" s="2">
        <f t="shared" si="24"/>
        <v>1865640.6711799996</v>
      </c>
      <c r="H1269" s="2">
        <f t="shared" si="23"/>
        <v>0.67000000015832484</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26853702.390000001</v>
      </c>
      <c r="D1270" s="1">
        <f>BILANCA!E294</f>
        <v>3876732.58</v>
      </c>
      <c r="E1270" s="1">
        <v>0</v>
      </c>
      <c r="F1270" s="1">
        <v>0</v>
      </c>
      <c r="G1270" s="2">
        <f t="shared" si="24"/>
        <v>9932257.0868499987</v>
      </c>
      <c r="H1270" s="2">
        <f t="shared" si="23"/>
        <v>0.81000000052154064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16271610.130000001</v>
      </c>
      <c r="D1271" s="1">
        <f>BILANCA!E295</f>
        <v>18956.939999999999</v>
      </c>
      <c r="E1271" s="1">
        <v>0</v>
      </c>
      <c r="F1271" s="1">
        <v>0</v>
      </c>
      <c r="G1271" s="2">
        <f t="shared" si="24"/>
        <v>4697142.9148800001</v>
      </c>
      <c r="H1271" s="2">
        <f t="shared" si="23"/>
        <v>0.19000000082087354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152592.16</v>
      </c>
      <c r="D1272" s="1">
        <f>BILANCA!E296</f>
        <v>144108.85999999999</v>
      </c>
      <c r="E1272" s="1">
        <v>0</v>
      </c>
      <c r="F1272" s="1">
        <v>0</v>
      </c>
      <c r="G1272" s="2">
        <f t="shared" si="24"/>
        <v>127394.05531999998</v>
      </c>
      <c r="H1272" s="2">
        <f t="shared" si="23"/>
        <v>0.3000000000174623</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311142.48</v>
      </c>
      <c r="D1273" s="1">
        <f>BILANCA!E297</f>
        <v>73688.67</v>
      </c>
      <c r="E1273" s="1">
        <v>0</v>
      </c>
      <c r="F1273" s="1">
        <v>0</v>
      </c>
      <c r="G1273" s="2">
        <f t="shared" si="24"/>
        <v>132970.74779999998</v>
      </c>
      <c r="H1273" s="2">
        <f t="shared" si="23"/>
        <v>0.80999999998311978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161675.41</v>
      </c>
      <c r="D1274" s="1">
        <f>BILANCA!E298</f>
        <v>90746.29</v>
      </c>
      <c r="E1274" s="1">
        <v>0</v>
      </c>
      <c r="F1274" s="1">
        <v>0</v>
      </c>
      <c r="G1274" s="2">
        <f t="shared" si="24"/>
        <v>99861.885089999996</v>
      </c>
      <c r="H1274" s="2">
        <f t="shared" si="23"/>
        <v>0.69999999999708962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20551.13</v>
      </c>
      <c r="D1275" s="1">
        <f>BILANCA!E299</f>
        <v>833.94</v>
      </c>
      <c r="E1275" s="1">
        <v>0</v>
      </c>
      <c r="F1275" s="1">
        <v>0</v>
      </c>
      <c r="G1275" s="2">
        <f t="shared" si="24"/>
        <v>6487.9509199999993</v>
      </c>
      <c r="H1275" s="2">
        <f t="shared" si="23"/>
        <v>0.19000000000096406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2804.89</v>
      </c>
      <c r="D1277" s="1">
        <f>BILANCA!E301</f>
        <v>0</v>
      </c>
      <c r="E1277" s="1">
        <v>0</v>
      </c>
      <c r="F1277" s="1">
        <v>0</v>
      </c>
      <c r="G1277" s="2">
        <f t="shared" si="24"/>
        <v>824.63765999999987</v>
      </c>
      <c r="H1277" s="2">
        <f t="shared" si="23"/>
        <v>0.11000000000012733</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144880.82999999999</v>
      </c>
      <c r="D1278" s="1">
        <f>BILANCA!E302</f>
        <v>42794.01</v>
      </c>
      <c r="E1278" s="1">
        <v>0</v>
      </c>
      <c r="F1278" s="1">
        <v>0</v>
      </c>
      <c r="G1278" s="2">
        <f t="shared" si="24"/>
        <v>67988.31074999999</v>
      </c>
      <c r="H1278" s="2">
        <f t="shared" si="23"/>
        <v>0.18000000001484295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74878.67</v>
      </c>
      <c r="E1285" s="1">
        <v>0</v>
      </c>
      <c r="F1285" s="1">
        <v>0</v>
      </c>
      <c r="G1285" s="2">
        <f t="shared" si="24"/>
        <v>45226.716679999998</v>
      </c>
      <c r="H1285" s="2">
        <f t="shared" si="23"/>
        <v>0.33000000000174623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15994.25</v>
      </c>
      <c r="D1288" s="1">
        <f>BILANCA!E312</f>
        <v>52189.62</v>
      </c>
      <c r="E1288" s="1">
        <v>0</v>
      </c>
      <c r="F1288" s="1">
        <v>0</v>
      </c>
      <c r="G1288" s="2">
        <f t="shared" si="24"/>
        <v>36713.914449999997</v>
      </c>
      <c r="H1288" s="2">
        <f t="shared" si="23"/>
        <v>0.62999999999738066</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3854405.44</v>
      </c>
      <c r="D1299" s="6">
        <f>'RAS-funkcijski'!E5</f>
        <v>5007525.7699999996</v>
      </c>
      <c r="E1299" s="6">
        <v>0</v>
      </c>
      <c r="F1299" s="6">
        <v>0</v>
      </c>
      <c r="G1299" s="7">
        <f t="shared" si="24"/>
        <v>13869.456979999999</v>
      </c>
      <c r="H1299" s="7">
        <f t="shared" si="23"/>
        <v>0.67000000039115548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242706.69</v>
      </c>
      <c r="D1300" s="1">
        <f>'RAS-funkcijski'!E6</f>
        <v>296435.71000000002</v>
      </c>
      <c r="E1300" s="1">
        <v>0</v>
      </c>
      <c r="F1300" s="1">
        <v>0</v>
      </c>
      <c r="G1300" s="2">
        <f t="shared" si="24"/>
        <v>1671.1562200000001</v>
      </c>
      <c r="H1300" s="2">
        <f t="shared" si="23"/>
        <v>0.59999999997671694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242706.69</v>
      </c>
      <c r="D1301" s="1">
        <f>'RAS-funkcijski'!E7</f>
        <v>296435.71000000002</v>
      </c>
      <c r="E1301" s="1">
        <v>0</v>
      </c>
      <c r="F1301" s="1">
        <v>0</v>
      </c>
      <c r="G1301" s="2">
        <f t="shared" si="24"/>
        <v>2506.7343300000002</v>
      </c>
      <c r="H1301" s="2">
        <f t="shared" si="23"/>
        <v>0.59999999997671694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3477691.82</v>
      </c>
      <c r="D1307" s="1">
        <f>'RAS-funkcijski'!E13</f>
        <v>4562987.59</v>
      </c>
      <c r="E1307" s="1">
        <v>0</v>
      </c>
      <c r="F1307" s="1">
        <v>0</v>
      </c>
      <c r="G1307" s="2">
        <f t="shared" si="24"/>
        <v>113433.00299999998</v>
      </c>
      <c r="H1307" s="2">
        <f t="shared" si="23"/>
        <v>0.59000000031664968</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3477691.82</v>
      </c>
      <c r="D1308" s="1">
        <f>'RAS-funkcijski'!E14</f>
        <v>4545312.59</v>
      </c>
      <c r="E1308" s="1">
        <v>0</v>
      </c>
      <c r="F1308" s="1">
        <v>0</v>
      </c>
      <c r="G1308" s="2">
        <f t="shared" si="24"/>
        <v>125683.17</v>
      </c>
      <c r="H1308" s="2">
        <f t="shared" si="23"/>
        <v>0.59000000031664968</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17675</v>
      </c>
      <c r="E1310" s="1">
        <v>0</v>
      </c>
      <c r="F1310" s="1">
        <v>0</v>
      </c>
      <c r="G1310" s="2">
        <f t="shared" si="24"/>
        <v>424.2</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72150.23</v>
      </c>
      <c r="D1313" s="1">
        <f>'RAS-funkcijski'!E19</f>
        <v>60418.43</v>
      </c>
      <c r="E1313" s="1">
        <v>0</v>
      </c>
      <c r="F1313" s="1">
        <v>0</v>
      </c>
      <c r="G1313" s="2">
        <f t="shared" si="24"/>
        <v>2894.8063499999998</v>
      </c>
      <c r="H1313" s="2">
        <f t="shared" si="23"/>
        <v>0.6599999999962165</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61856.7</v>
      </c>
      <c r="D1314" s="1">
        <f>'RAS-funkcijski'!E20</f>
        <v>87684.04</v>
      </c>
      <c r="E1314" s="1">
        <v>0</v>
      </c>
      <c r="F1314" s="1">
        <v>0</v>
      </c>
      <c r="G1314" s="2">
        <f t="shared" si="24"/>
        <v>3795.5964799999997</v>
      </c>
      <c r="H1314" s="2">
        <f t="shared" si="23"/>
        <v>0.33999999999650754</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22928.61</v>
      </c>
      <c r="D1316" s="1">
        <f>'RAS-funkcijski'!E22</f>
        <v>16596</v>
      </c>
      <c r="E1316" s="1">
        <v>0</v>
      </c>
      <c r="F1316" s="1">
        <v>0</v>
      </c>
      <c r="G1316" s="2">
        <f t="shared" si="24"/>
        <v>1010.1709799999999</v>
      </c>
      <c r="H1316" s="2">
        <f t="shared" si="23"/>
        <v>0.38999999999941792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22928.61</v>
      </c>
      <c r="D1318" s="1">
        <f>'RAS-funkcijski'!E24</f>
        <v>16596</v>
      </c>
      <c r="E1318" s="1">
        <v>0</v>
      </c>
      <c r="F1318" s="1">
        <v>0</v>
      </c>
      <c r="G1318" s="2">
        <f t="shared" si="24"/>
        <v>1122.4122</v>
      </c>
      <c r="H1318" s="2">
        <f t="shared" si="23"/>
        <v>0.38999999999941792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171268</v>
      </c>
      <c r="D1322" s="1">
        <f>'RAS-funkcijski'!E28</f>
        <v>205046.18</v>
      </c>
      <c r="E1322" s="1">
        <v>0</v>
      </c>
      <c r="F1322" s="1">
        <v>0</v>
      </c>
      <c r="G1322" s="2">
        <f t="shared" si="24"/>
        <v>13952.648639999999</v>
      </c>
      <c r="H1322" s="2">
        <f t="shared" si="23"/>
        <v>0.17999999999301508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171268</v>
      </c>
      <c r="D1324" s="1">
        <f>'RAS-funkcijski'!E30</f>
        <v>205046.18</v>
      </c>
      <c r="E1324" s="1">
        <v>0</v>
      </c>
      <c r="F1324" s="1">
        <v>0</v>
      </c>
      <c r="G1324" s="2">
        <f t="shared" si="24"/>
        <v>15115.369360000001</v>
      </c>
      <c r="H1324" s="2">
        <f t="shared" si="23"/>
        <v>0.17999999999301508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2846872.3600000003</v>
      </c>
      <c r="D1329" s="1">
        <f>'RAS-funkcijski'!E35</f>
        <v>5088243.3999999994</v>
      </c>
      <c r="E1329" s="1">
        <v>0</v>
      </c>
      <c r="F1329" s="1">
        <v>0</v>
      </c>
      <c r="G1329" s="2">
        <f t="shared" si="24"/>
        <v>403724.13395999995</v>
      </c>
      <c r="H1329" s="2">
        <f t="shared" si="23"/>
        <v>0.75999999977648258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1154310.33</v>
      </c>
      <c r="D1333" s="1">
        <f>'RAS-funkcijski'!E39</f>
        <v>753601.47</v>
      </c>
      <c r="E1333" s="1">
        <v>0</v>
      </c>
      <c r="F1333" s="1">
        <v>0</v>
      </c>
      <c r="G1333" s="2">
        <f t="shared" si="24"/>
        <v>93152.964450000014</v>
      </c>
      <c r="H1333" s="2">
        <f t="shared" si="23"/>
        <v>0.80000000004656613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1074203.6200000001</v>
      </c>
      <c r="D1334" s="1">
        <f>'RAS-funkcijski'!E40</f>
        <v>751827.28</v>
      </c>
      <c r="E1334" s="1">
        <v>0</v>
      </c>
      <c r="F1334" s="1">
        <v>0</v>
      </c>
      <c r="G1334" s="2">
        <f t="shared" si="24"/>
        <v>92802.894479999988</v>
      </c>
      <c r="H1334" s="2">
        <f t="shared" si="23"/>
        <v>0.65999999991618097</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80106.710000000006</v>
      </c>
      <c r="D1336" s="1">
        <f>'RAS-funkcijski'!E42</f>
        <v>1774.19</v>
      </c>
      <c r="E1336" s="1">
        <v>0</v>
      </c>
      <c r="F1336" s="1">
        <v>0</v>
      </c>
      <c r="G1336" s="2">
        <f t="shared" si="24"/>
        <v>3178.8934200000003</v>
      </c>
      <c r="H1336" s="2">
        <f t="shared" si="23"/>
        <v>0.47999999999365173</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754174.46000000008</v>
      </c>
      <c r="D1348" s="1">
        <f>'RAS-funkcijski'!E54</f>
        <v>3002625.1599999997</v>
      </c>
      <c r="E1348" s="1">
        <v>0</v>
      </c>
      <c r="F1348" s="1">
        <v>0</v>
      </c>
      <c r="G1348" s="2">
        <f t="shared" si="24"/>
        <v>337971.239</v>
      </c>
      <c r="H1348" s="2">
        <f t="shared" si="27"/>
        <v>0.61999999976251274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686322.55</v>
      </c>
      <c r="D1349" s="1">
        <f>'RAS-funkcijski'!E55</f>
        <v>2938705.65</v>
      </c>
      <c r="E1349" s="1">
        <v>0</v>
      </c>
      <c r="F1349" s="1">
        <v>0</v>
      </c>
      <c r="G1349" s="2">
        <f t="shared" si="24"/>
        <v>334750.42634999997</v>
      </c>
      <c r="H1349" s="2">
        <f t="shared" si="27"/>
        <v>0.80000000004656613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67851.91</v>
      </c>
      <c r="D1351" s="1">
        <f>'RAS-funkcijski'!E57</f>
        <v>63919.51</v>
      </c>
      <c r="E1351" s="1">
        <v>0</v>
      </c>
      <c r="F1351" s="1">
        <v>0</v>
      </c>
      <c r="G1351" s="2">
        <f t="shared" si="24"/>
        <v>10371.619290000001</v>
      </c>
      <c r="H1351" s="2">
        <f t="shared" si="27"/>
        <v>0.57999999999447027</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825482.49</v>
      </c>
      <c r="D1355" s="1">
        <f>'RAS-funkcijski'!E61</f>
        <v>1183172.17</v>
      </c>
      <c r="E1355" s="1">
        <v>0</v>
      </c>
      <c r="F1355" s="1">
        <v>0</v>
      </c>
      <c r="G1355" s="2">
        <f t="shared" si="24"/>
        <v>181934.12930999999</v>
      </c>
      <c r="H1355" s="2">
        <f t="shared" si="27"/>
        <v>0.65999999991618097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133031.53</v>
      </c>
      <c r="D1358" s="1">
        <f>'RAS-funkcijski'!E64</f>
        <v>167229.4</v>
      </c>
      <c r="E1358" s="1">
        <v>0</v>
      </c>
      <c r="F1358" s="1">
        <v>0</v>
      </c>
      <c r="G1358" s="2">
        <f t="shared" si="24"/>
        <v>28049.419799999996</v>
      </c>
      <c r="H1358" s="2">
        <f t="shared" si="27"/>
        <v>0.86999999999534339</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692450.96</v>
      </c>
      <c r="D1359" s="1">
        <f>'RAS-funkcijski'!E65</f>
        <v>1015942.77</v>
      </c>
      <c r="E1359" s="1">
        <v>0</v>
      </c>
      <c r="F1359" s="1">
        <v>0</v>
      </c>
      <c r="G1359" s="2">
        <f t="shared" si="24"/>
        <v>166184.52650000001</v>
      </c>
      <c r="H1359" s="2">
        <f t="shared" si="27"/>
        <v>0.27000000001862645</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112905.08</v>
      </c>
      <c r="D1368" s="1">
        <f>'RAS-funkcijski'!E74</f>
        <v>148844.6</v>
      </c>
      <c r="E1368" s="1">
        <v>0</v>
      </c>
      <c r="F1368" s="1">
        <v>0</v>
      </c>
      <c r="G1368" s="2">
        <f t="shared" si="24"/>
        <v>28741.599600000001</v>
      </c>
      <c r="H1368" s="2">
        <f t="shared" si="27"/>
        <v>0.47999999999592546</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200211.29</v>
      </c>
      <c r="D1369" s="1">
        <f>'RAS-funkcijski'!E75</f>
        <v>217205.5</v>
      </c>
      <c r="E1369" s="1">
        <v>0</v>
      </c>
      <c r="F1369" s="1">
        <v>0</v>
      </c>
      <c r="G1369" s="2">
        <f t="shared" si="24"/>
        <v>45058.182589999997</v>
      </c>
      <c r="H1369" s="2">
        <f t="shared" si="27"/>
        <v>0.79000000000814907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200211.29</v>
      </c>
      <c r="D1373" s="1">
        <f>'RAS-funkcijski'!E79</f>
        <v>151230.5</v>
      </c>
      <c r="E1373" s="1">
        <v>0</v>
      </c>
      <c r="F1373" s="1">
        <v>0</v>
      </c>
      <c r="G1373" s="2">
        <f t="shared" si="24"/>
        <v>37700.421750000001</v>
      </c>
      <c r="H1373" s="2">
        <f t="shared" si="27"/>
        <v>0.79000000000814907</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65975</v>
      </c>
      <c r="E1375" s="1">
        <v>0</v>
      </c>
      <c r="F1375" s="1">
        <v>0</v>
      </c>
      <c r="G1375" s="2">
        <f t="shared" si="24"/>
        <v>10160.15</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4768315.0600000005</v>
      </c>
      <c r="D1376" s="1">
        <f>'RAS-funkcijski'!E82</f>
        <v>530212.52</v>
      </c>
      <c r="E1376" s="1">
        <v>0</v>
      </c>
      <c r="F1376" s="1">
        <v>0</v>
      </c>
      <c r="G1376" s="2">
        <f t="shared" si="24"/>
        <v>454641.72779999999</v>
      </c>
      <c r="H1376" s="2">
        <f t="shared" si="27"/>
        <v>0.54000000050291419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44590.46</v>
      </c>
      <c r="E1377" s="1">
        <v>0</v>
      </c>
      <c r="F1377" s="1">
        <v>0</v>
      </c>
      <c r="G1377" s="2">
        <f t="shared" si="24"/>
        <v>7045.2926799999996</v>
      </c>
      <c r="H1377" s="2">
        <f t="shared" si="27"/>
        <v>0.45999999999912689</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521198.29</v>
      </c>
      <c r="D1378" s="1">
        <f>'RAS-funkcijski'!E84</f>
        <v>425765.54</v>
      </c>
      <c r="E1378" s="1">
        <v>0</v>
      </c>
      <c r="F1378" s="1">
        <v>0</v>
      </c>
      <c r="G1378" s="2">
        <f t="shared" si="24"/>
        <v>109818.34959999999</v>
      </c>
      <c r="H1378" s="2">
        <f t="shared" si="27"/>
        <v>0.75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59860.34</v>
      </c>
      <c r="D1379" s="1">
        <f>'RAS-funkcijski'!E85</f>
        <v>59856.52</v>
      </c>
      <c r="E1379" s="1">
        <v>0</v>
      </c>
      <c r="F1379" s="1">
        <v>0</v>
      </c>
      <c r="G1379" s="2">
        <f t="shared" si="24"/>
        <v>14545.443780000001</v>
      </c>
      <c r="H1379" s="2">
        <f t="shared" si="27"/>
        <v>0.81999999999970896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4187256.43</v>
      </c>
      <c r="D1382" s="1">
        <f>'RAS-funkcijski'!E88</f>
        <v>0</v>
      </c>
      <c r="E1382" s="1">
        <v>0</v>
      </c>
      <c r="F1382" s="1">
        <v>0</v>
      </c>
      <c r="G1382" s="2">
        <f t="shared" si="24"/>
        <v>351729.54012000002</v>
      </c>
      <c r="H1382" s="2">
        <f t="shared" si="27"/>
        <v>0.43000000016763806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70481776.770000011</v>
      </c>
      <c r="D1383" s="1">
        <f>'RAS-funkcijski'!E89</f>
        <v>32099696.910000004</v>
      </c>
      <c r="E1383" s="1">
        <v>0</v>
      </c>
      <c r="F1383" s="1">
        <v>0</v>
      </c>
      <c r="G1383" s="2">
        <f t="shared" si="24"/>
        <v>11447899.500150003</v>
      </c>
      <c r="H1383" s="2">
        <f t="shared" si="27"/>
        <v>0.31999998539686203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15947869.710000001</v>
      </c>
      <c r="D1388" s="1">
        <f>'RAS-funkcijski'!E94</f>
        <v>19049199.02</v>
      </c>
      <c r="E1388" s="1">
        <v>0</v>
      </c>
      <c r="F1388" s="1">
        <v>0</v>
      </c>
      <c r="G1388" s="2">
        <f t="shared" si="24"/>
        <v>4864164.0975000001</v>
      </c>
      <c r="H1388" s="2">
        <f t="shared" si="27"/>
        <v>0.30999999865889549</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15947869.710000001</v>
      </c>
      <c r="D1389" s="1">
        <f>'RAS-funkcijski'!E95</f>
        <v>19049199.02</v>
      </c>
      <c r="E1389" s="1">
        <v>0</v>
      </c>
      <c r="F1389" s="1">
        <v>0</v>
      </c>
      <c r="G1389" s="2">
        <f t="shared" si="24"/>
        <v>4918210.3652499998</v>
      </c>
      <c r="H1389" s="2">
        <f t="shared" si="27"/>
        <v>0.30999999865889549</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51939639.810000002</v>
      </c>
      <c r="D1393" s="1">
        <f>'RAS-funkcijski'!E99</f>
        <v>9701362.0800000001</v>
      </c>
      <c r="E1393" s="1">
        <v>0</v>
      </c>
      <c r="F1393" s="1">
        <v>0</v>
      </c>
      <c r="G1393" s="2">
        <f t="shared" si="24"/>
        <v>6777524.5771500003</v>
      </c>
      <c r="H1393" s="2">
        <f t="shared" si="27"/>
        <v>0.26999999769032001</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43480148.450000003</v>
      </c>
      <c r="D1394" s="1">
        <f>'RAS-funkcijski'!E100</f>
        <v>0</v>
      </c>
      <c r="E1394" s="1">
        <v>0</v>
      </c>
      <c r="F1394" s="1">
        <v>0</v>
      </c>
      <c r="G1394" s="2">
        <f t="shared" si="24"/>
        <v>4174094.2512000003</v>
      </c>
      <c r="H1394" s="2">
        <f t="shared" si="27"/>
        <v>0.45000000298023224</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8459491.3599999994</v>
      </c>
      <c r="D1395" s="1">
        <f>'RAS-funkcijski'!E101</f>
        <v>9701362.0800000001</v>
      </c>
      <c r="E1395" s="1">
        <v>0</v>
      </c>
      <c r="F1395" s="1">
        <v>0</v>
      </c>
      <c r="G1395" s="2">
        <f t="shared" si="24"/>
        <v>2702634.9054399999</v>
      </c>
      <c r="H1395" s="2">
        <f t="shared" si="27"/>
        <v>0.43999999947845936</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2415990.0299999998</v>
      </c>
      <c r="D1398" s="1">
        <f>'RAS-funkcijski'!E104</f>
        <v>3033143.62</v>
      </c>
      <c r="E1398" s="1">
        <v>0</v>
      </c>
      <c r="F1398" s="1">
        <v>0</v>
      </c>
      <c r="G1398" s="2">
        <f t="shared" si="24"/>
        <v>848227.72700000007</v>
      </c>
      <c r="H1398" s="2">
        <f t="shared" si="27"/>
        <v>0.40999999968335032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178277.22</v>
      </c>
      <c r="D1400" s="1">
        <f>'RAS-funkcijski'!E106</f>
        <v>315992.19</v>
      </c>
      <c r="E1400" s="1">
        <v>0</v>
      </c>
      <c r="F1400" s="1">
        <v>0</v>
      </c>
      <c r="G1400" s="2">
        <f t="shared" si="24"/>
        <v>82646.683199999999</v>
      </c>
      <c r="H1400" s="2">
        <f t="shared" si="27"/>
        <v>0.41000000000349246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687712.02</v>
      </c>
      <c r="D1401" s="1">
        <f>'RAS-funkcijski'!E107</f>
        <v>942460.03000000014</v>
      </c>
      <c r="E1401" s="1">
        <v>0</v>
      </c>
      <c r="F1401" s="1">
        <v>0</v>
      </c>
      <c r="G1401" s="2">
        <f t="shared" si="24"/>
        <v>264981.10424000002</v>
      </c>
      <c r="H1401" s="2">
        <f t="shared" si="27"/>
        <v>5.0000000162981451E-2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276185.94</v>
      </c>
      <c r="D1402" s="1">
        <f>'RAS-funkcijski'!E108</f>
        <v>314492.84000000003</v>
      </c>
      <c r="E1402" s="1">
        <v>0</v>
      </c>
      <c r="F1402" s="1">
        <v>0</v>
      </c>
      <c r="G1402" s="2">
        <f t="shared" si="24"/>
        <v>94137.848480000001</v>
      </c>
      <c r="H1402" s="2">
        <f t="shared" si="27"/>
        <v>0.21999999997206032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202596.29</v>
      </c>
      <c r="D1403" s="1">
        <f>'RAS-funkcijski'!E109</f>
        <v>415259.28</v>
      </c>
      <c r="E1403" s="1">
        <v>0</v>
      </c>
      <c r="F1403" s="1">
        <v>0</v>
      </c>
      <c r="G1403" s="2">
        <f t="shared" si="24"/>
        <v>108477.05924999999</v>
      </c>
      <c r="H1403" s="2">
        <f t="shared" si="27"/>
        <v>0.57000000003608875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4250</v>
      </c>
      <c r="D1404" s="1">
        <f>'RAS-funkcijski'!E110</f>
        <v>7000</v>
      </c>
      <c r="E1404" s="1">
        <v>0</v>
      </c>
      <c r="F1404" s="1">
        <v>0</v>
      </c>
      <c r="G1404" s="2">
        <f t="shared" si="24"/>
        <v>1934.5</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175931.79</v>
      </c>
      <c r="D1405" s="1">
        <f>'RAS-funkcijski'!E111</f>
        <v>176957.91</v>
      </c>
      <c r="E1405" s="1">
        <v>0</v>
      </c>
      <c r="F1405" s="1">
        <v>0</v>
      </c>
      <c r="G1405" s="2">
        <f t="shared" si="24"/>
        <v>56693.694270000007</v>
      </c>
      <c r="H1405" s="2">
        <f t="shared" si="27"/>
        <v>0.29999999998835847</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28748</v>
      </c>
      <c r="D1407" s="1">
        <f>'RAS-funkcijski'!E113</f>
        <v>28750</v>
      </c>
      <c r="E1407" s="1">
        <v>0</v>
      </c>
      <c r="F1407" s="1">
        <v>0</v>
      </c>
      <c r="G1407" s="2">
        <f t="shared" si="24"/>
        <v>9401.0319999999992</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46739757.519999996</v>
      </c>
      <c r="D1408" s="1">
        <f>'RAS-funkcijski'!E114</f>
        <v>54876123.370000005</v>
      </c>
      <c r="E1408" s="1">
        <v>0</v>
      </c>
      <c r="F1408" s="1">
        <v>0</v>
      </c>
      <c r="G1408" s="2">
        <f t="shared" si="24"/>
        <v>17214120.468600001</v>
      </c>
      <c r="H1408" s="2">
        <f t="shared" si="27"/>
        <v>0.85000000894069672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19547693.559999999</v>
      </c>
      <c r="D1409" s="1">
        <f>'RAS-funkcijski'!E115</f>
        <v>24905376.100000001</v>
      </c>
      <c r="E1409" s="1">
        <v>0</v>
      </c>
      <c r="F1409" s="1">
        <v>0</v>
      </c>
      <c r="G1409" s="2">
        <f t="shared" si="24"/>
        <v>7698787.4793600002</v>
      </c>
      <c r="H1409" s="2">
        <f t="shared" si="27"/>
        <v>0.54000000283122063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121287.4</v>
      </c>
      <c r="D1410" s="1">
        <f>'RAS-funkcijski'!E116</f>
        <v>116301.94</v>
      </c>
      <c r="E1410" s="1">
        <v>0</v>
      </c>
      <c r="F1410" s="1">
        <v>0</v>
      </c>
      <c r="G1410" s="2">
        <f t="shared" si="24"/>
        <v>39635.823360000002</v>
      </c>
      <c r="H1410" s="2">
        <f t="shared" si="27"/>
        <v>0.45999999999185093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19426406.16</v>
      </c>
      <c r="D1411" s="1">
        <f>'RAS-funkcijski'!E117</f>
        <v>24789074.16</v>
      </c>
      <c r="E1411" s="1">
        <v>0</v>
      </c>
      <c r="F1411" s="1">
        <v>0</v>
      </c>
      <c r="G1411" s="2">
        <f t="shared" si="24"/>
        <v>7797514.6562399995</v>
      </c>
      <c r="H1411" s="2">
        <f t="shared" si="27"/>
        <v>0.32000000029802322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20801672.07</v>
      </c>
      <c r="D1412" s="1">
        <f>'RAS-funkcijski'!E118</f>
        <v>24537033.91</v>
      </c>
      <c r="E1412" s="1">
        <v>0</v>
      </c>
      <c r="F1412" s="1">
        <v>0</v>
      </c>
      <c r="G1412" s="2">
        <f t="shared" si="24"/>
        <v>7965834.3474600008</v>
      </c>
      <c r="H1412" s="2">
        <f t="shared" si="27"/>
        <v>0.16000000014901161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20801672.07</v>
      </c>
      <c r="D1414" s="1">
        <f>'RAS-funkcijski'!E120</f>
        <v>24537033.91</v>
      </c>
      <c r="E1414" s="1">
        <v>0</v>
      </c>
      <c r="F1414" s="1">
        <v>0</v>
      </c>
      <c r="G1414" s="2">
        <f t="shared" si="24"/>
        <v>8105585.8272400005</v>
      </c>
      <c r="H1414" s="2">
        <f t="shared" si="27"/>
        <v>0.16000000014901161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149122.39000000001</v>
      </c>
      <c r="D1416" s="1">
        <f>'RAS-funkcijski'!E122</f>
        <v>147681.60999999999</v>
      </c>
      <c r="E1416" s="1">
        <v>0</v>
      </c>
      <c r="F1416" s="1">
        <v>0</v>
      </c>
      <c r="G1416" s="2">
        <f t="shared" si="24"/>
        <v>52449.301979999997</v>
      </c>
      <c r="H1416" s="2">
        <f t="shared" si="27"/>
        <v>0.78000000002793968</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149122.39000000001</v>
      </c>
      <c r="D1418" s="1">
        <f>'RAS-funkcijski'!E124</f>
        <v>147681.60999999999</v>
      </c>
      <c r="E1418" s="1">
        <v>0</v>
      </c>
      <c r="F1418" s="1">
        <v>0</v>
      </c>
      <c r="G1418" s="2">
        <f t="shared" si="24"/>
        <v>53338.273199999996</v>
      </c>
      <c r="H1418" s="2">
        <f t="shared" si="27"/>
        <v>0.78000000002793968</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6235549.6699999999</v>
      </c>
      <c r="D1420" s="1">
        <f>'RAS-funkcijski'!E126</f>
        <v>5284555.75</v>
      </c>
      <c r="E1420" s="1">
        <v>0</v>
      </c>
      <c r="F1420" s="1">
        <v>0</v>
      </c>
      <c r="G1420" s="2">
        <f t="shared" si="24"/>
        <v>2050168.6627399998</v>
      </c>
      <c r="H1420" s="2">
        <f t="shared" si="27"/>
        <v>0.58000000007450581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5719.83</v>
      </c>
      <c r="D1422" s="1">
        <f>'RAS-funkcijski'!E128</f>
        <v>1476</v>
      </c>
      <c r="E1422" s="1">
        <v>0</v>
      </c>
      <c r="F1422" s="1">
        <v>0</v>
      </c>
      <c r="G1422" s="2">
        <f t="shared" si="24"/>
        <v>1075.30692</v>
      </c>
      <c r="H1422" s="2">
        <f t="shared" si="27"/>
        <v>0.17000000000007276</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2799992.6399999997</v>
      </c>
      <c r="D1423" s="1">
        <f>'RAS-funkcijski'!E129</f>
        <v>3181075.85</v>
      </c>
      <c r="E1423" s="1">
        <v>0</v>
      </c>
      <c r="F1423" s="1">
        <v>0</v>
      </c>
      <c r="G1423" s="2">
        <f t="shared" si="24"/>
        <v>1145268.0425</v>
      </c>
      <c r="H1423" s="2">
        <f t="shared" si="27"/>
        <v>0.51000000024214387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29998</v>
      </c>
      <c r="E1424" s="1">
        <v>0</v>
      </c>
      <c r="F1424" s="1">
        <v>0</v>
      </c>
      <c r="G1424" s="2">
        <f t="shared" si="24"/>
        <v>7559.4960000000001</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29998</v>
      </c>
      <c r="E1426" s="1">
        <v>0</v>
      </c>
      <c r="F1426" s="1">
        <v>0</v>
      </c>
      <c r="G1426" s="2">
        <f t="shared" si="24"/>
        <v>7679.4880000000003</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2200594.9</v>
      </c>
      <c r="D1427" s="1">
        <f>'RAS-funkcijski'!E133</f>
        <v>2698272.56</v>
      </c>
      <c r="E1427" s="1">
        <v>0</v>
      </c>
      <c r="F1427" s="1">
        <v>0</v>
      </c>
      <c r="G1427" s="2">
        <f t="shared" si="24"/>
        <v>980031.06257999991</v>
      </c>
      <c r="H1427" s="2">
        <f t="shared" si="27"/>
        <v>0.5400000000372529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136495.12</v>
      </c>
      <c r="D1429" s="1">
        <f>'RAS-funkcijski'!E135</f>
        <v>142754.96</v>
      </c>
      <c r="E1429" s="1">
        <v>0</v>
      </c>
      <c r="F1429" s="1">
        <v>0</v>
      </c>
      <c r="G1429" s="2">
        <f t="shared" si="24"/>
        <v>55282.660239999997</v>
      </c>
      <c r="H1429" s="2">
        <f t="shared" si="27"/>
        <v>0.16000000000349246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176710.26</v>
      </c>
      <c r="D1431" s="1">
        <f>'RAS-funkcijski'!E137</f>
        <v>185513.07</v>
      </c>
      <c r="E1431" s="1">
        <v>0</v>
      </c>
      <c r="F1431" s="1">
        <v>0</v>
      </c>
      <c r="G1431" s="2">
        <f t="shared" si="24"/>
        <v>72848.941200000001</v>
      </c>
      <c r="H1431" s="2">
        <f t="shared" si="27"/>
        <v>0.33000000001629815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90153.51</v>
      </c>
      <c r="D1432" s="1">
        <f>'RAS-funkcijski'!E138</f>
        <v>105062.65</v>
      </c>
      <c r="E1432" s="1">
        <v>0</v>
      </c>
      <c r="F1432" s="1">
        <v>0</v>
      </c>
      <c r="G1432" s="2">
        <f t="shared" si="24"/>
        <v>40237.360540000001</v>
      </c>
      <c r="H1432" s="2">
        <f t="shared" si="27"/>
        <v>0.84000000001105946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395.5</v>
      </c>
      <c r="E1433" s="1">
        <v>0</v>
      </c>
      <c r="F1433" s="1">
        <v>0</v>
      </c>
      <c r="G1433" s="2">
        <f t="shared" si="24"/>
        <v>106.78500000000001</v>
      </c>
      <c r="H1433" s="2">
        <f t="shared" si="27"/>
        <v>0.5</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196038.85</v>
      </c>
      <c r="D1434" s="1">
        <f>'RAS-funkcijski'!E140</f>
        <v>19079.11</v>
      </c>
      <c r="E1434" s="1">
        <v>0</v>
      </c>
      <c r="F1434" s="1">
        <v>0</v>
      </c>
      <c r="G1434" s="2">
        <f t="shared" si="24"/>
        <v>31850.801520000001</v>
      </c>
      <c r="H1434" s="2">
        <f t="shared" si="27"/>
        <v>0.25999999999476131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132573239.71000001</v>
      </c>
      <c r="D1435" s="13">
        <f>'RAS-funkcijski'!E141</f>
        <v>102164185.53</v>
      </c>
      <c r="E1435" s="13">
        <v>0</v>
      </c>
      <c r="F1435" s="13">
        <v>0</v>
      </c>
      <c r="G1435" s="14">
        <f t="shared" si="24"/>
        <v>46155520.675490007</v>
      </c>
      <c r="H1435" s="14">
        <f t="shared" si="27"/>
        <v>0.75999999046325684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7886130.6600000001</v>
      </c>
      <c r="D1436" s="6">
        <f>'P-VRIO'!E5</f>
        <v>460377.14</v>
      </c>
      <c r="E1436" s="6">
        <v>0</v>
      </c>
      <c r="F1436" s="6">
        <v>0</v>
      </c>
      <c r="G1436" s="7">
        <f t="shared" si="24"/>
        <v>8806.8849399999999</v>
      </c>
      <c r="H1436" s="7">
        <f t="shared" si="27"/>
        <v>0.47999999986495823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6436913.9400000004</v>
      </c>
      <c r="D1437" s="1">
        <f>'P-VRIO'!E6</f>
        <v>102988.45000000001</v>
      </c>
      <c r="E1437" s="1">
        <v>0</v>
      </c>
      <c r="F1437" s="1">
        <v>0</v>
      </c>
      <c r="G1437" s="2">
        <f t="shared" si="24"/>
        <v>13285.78168</v>
      </c>
      <c r="H1437" s="2">
        <f t="shared" si="27"/>
        <v>0.5099999996018596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6436913.9400000004</v>
      </c>
      <c r="D1438" s="1">
        <f>'P-VRIO'!E7</f>
        <v>102988.45000000001</v>
      </c>
      <c r="E1438" s="1">
        <v>0</v>
      </c>
      <c r="F1438" s="1">
        <v>0</v>
      </c>
      <c r="G1438" s="2">
        <f t="shared" si="24"/>
        <v>19928.672520000004</v>
      </c>
      <c r="H1438" s="2">
        <f t="shared" si="27"/>
        <v>0.5099999996018596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13704.33</v>
      </c>
      <c r="D1439" s="1">
        <f>'P-VRIO'!E8</f>
        <v>13882.38</v>
      </c>
      <c r="E1439" s="1">
        <v>0</v>
      </c>
      <c r="F1439" s="1">
        <v>0</v>
      </c>
      <c r="G1439" s="2">
        <f t="shared" si="24"/>
        <v>165.87636000000001</v>
      </c>
      <c r="H1439" s="2">
        <f t="shared" si="27"/>
        <v>0.70999999999912689</v>
      </c>
      <c r="I1439" s="10">
        <f t="shared" ref="I1439:I1444" si="28">G1439*H1439</f>
        <v>117.77221559985517</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6423209.6100000003</v>
      </c>
      <c r="D1440" s="1">
        <f>'P-VRIO'!E9</f>
        <v>89106.07</v>
      </c>
      <c r="E1440" s="1">
        <v>0</v>
      </c>
      <c r="F1440" s="1">
        <v>0</v>
      </c>
      <c r="G1440" s="2">
        <f t="shared" si="24"/>
        <v>33007.108749999999</v>
      </c>
      <c r="H1440" s="2">
        <f t="shared" si="27"/>
        <v>0.45999999967170879</v>
      </c>
      <c r="I1440" s="10">
        <f t="shared" si="28"/>
        <v>15183.270014164056</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1449216.72</v>
      </c>
      <c r="D1453" s="1">
        <f>'P-VRIO'!E22</f>
        <v>357388.69</v>
      </c>
      <c r="E1453" s="1">
        <v>0</v>
      </c>
      <c r="F1453" s="1">
        <v>0</v>
      </c>
      <c r="G1453" s="2">
        <f t="shared" si="24"/>
        <v>38951.893799999998</v>
      </c>
      <c r="H1453" s="2">
        <f t="shared" si="27"/>
        <v>0.59000000002561137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1447502.82</v>
      </c>
      <c r="D1454" s="1">
        <f>'P-VRIO'!E23</f>
        <v>357296.44</v>
      </c>
      <c r="E1454" s="1">
        <v>0</v>
      </c>
      <c r="F1454" s="1">
        <v>0</v>
      </c>
      <c r="G1454" s="2">
        <f t="shared" si="24"/>
        <v>41079.818299999999</v>
      </c>
      <c r="H1454" s="2">
        <f t="shared" si="27"/>
        <v>0.61999999993713573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359173.65</v>
      </c>
      <c r="D1455" s="1">
        <f>'P-VRIO'!E24</f>
        <v>146457.34</v>
      </c>
      <c r="E1455" s="1">
        <v>0</v>
      </c>
      <c r="F1455" s="1">
        <v>0</v>
      </c>
      <c r="G1455" s="2">
        <f t="shared" si="24"/>
        <v>13041.766600000001</v>
      </c>
      <c r="H1455" s="2">
        <f t="shared" si="27"/>
        <v>0.68999999997322448</v>
      </c>
      <c r="I1455" s="10">
        <f t="shared" ref="I1455:I1460" si="30">G1455*H1455</f>
        <v>8998.8189536507998</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820061.99</v>
      </c>
      <c r="D1456" s="1">
        <f>'P-VRIO'!E25</f>
        <v>186550.83</v>
      </c>
      <c r="E1456" s="1">
        <v>0</v>
      </c>
      <c r="F1456" s="1">
        <v>0</v>
      </c>
      <c r="G1456" s="2">
        <f t="shared" si="24"/>
        <v>25056.436650000003</v>
      </c>
      <c r="H1456" s="2">
        <f t="shared" si="27"/>
        <v>0.18000000002211891</v>
      </c>
      <c r="I1456" s="10">
        <f t="shared" si="30"/>
        <v>4510.1585975542221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268267.18</v>
      </c>
      <c r="D1459" s="1">
        <f>'P-VRIO'!E28</f>
        <v>24288.27</v>
      </c>
      <c r="E1459" s="1">
        <v>0</v>
      </c>
      <c r="F1459" s="1">
        <v>0</v>
      </c>
      <c r="G1459" s="2">
        <f t="shared" si="24"/>
        <v>7604.24928</v>
      </c>
      <c r="H1459" s="2">
        <f t="shared" si="27"/>
        <v>0.44999999999345164</v>
      </c>
      <c r="I1459" s="10">
        <f t="shared" si="30"/>
        <v>3421.9121759502045</v>
      </c>
      <c r="J1459" s="2">
        <f>IF(AND(Skriveni!C1459&lt;&gt;0,Skriveni!D1459&lt;&gt;0),1,0)</f>
        <v>1</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1713.9</v>
      </c>
      <c r="D1461" s="1">
        <f>'P-VRIO'!E30</f>
        <v>92.25</v>
      </c>
      <c r="E1461" s="1">
        <v>0</v>
      </c>
      <c r="F1461" s="1">
        <v>0</v>
      </c>
      <c r="G1461" s="2">
        <f t="shared" si="24"/>
        <v>49.358399999999996</v>
      </c>
      <c r="H1461" s="2">
        <f t="shared" si="27"/>
        <v>0.34999999999990905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1713.9</v>
      </c>
      <c r="D1467" s="1">
        <f>'P-VRIO'!E36</f>
        <v>92.25</v>
      </c>
      <c r="E1467" s="1">
        <v>0</v>
      </c>
      <c r="F1467" s="1">
        <v>0</v>
      </c>
      <c r="G1467" s="2">
        <f t="shared" si="24"/>
        <v>60.748800000000003</v>
      </c>
      <c r="H1467" s="2">
        <f t="shared" si="27"/>
        <v>0.34999999999990905</v>
      </c>
      <c r="I1467" s="10">
        <f t="shared" si="31"/>
        <v>21.262079999994477</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269.66000000000003</v>
      </c>
      <c r="D1469" s="1">
        <f>'P-VRIO'!E38</f>
        <v>270.25</v>
      </c>
      <c r="E1469" s="1">
        <v>0</v>
      </c>
      <c r="F1469" s="1">
        <v>0</v>
      </c>
      <c r="G1469" s="2">
        <f t="shared" si="24"/>
        <v>27.545440000000006</v>
      </c>
      <c r="H1469" s="2">
        <f t="shared" si="27"/>
        <v>0.58999999999997499</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269.66000000000003</v>
      </c>
      <c r="D1470" s="1">
        <f>'P-VRIO'!E39</f>
        <v>270.25</v>
      </c>
      <c r="E1470" s="1">
        <v>0</v>
      </c>
      <c r="F1470" s="1">
        <v>0</v>
      </c>
      <c r="G1470" s="2">
        <f t="shared" si="24"/>
        <v>28.355600000000003</v>
      </c>
      <c r="H1470" s="2">
        <f t="shared" si="27"/>
        <v>0.58999999999997499</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269.66000000000003</v>
      </c>
      <c r="D1471" s="1">
        <f>'P-VRIO'!E40</f>
        <v>269.66000000000003</v>
      </c>
      <c r="E1471" s="1">
        <v>0</v>
      </c>
      <c r="F1471" s="1">
        <v>0</v>
      </c>
      <c r="G1471" s="2">
        <f t="shared" si="24"/>
        <v>29.123280000000001</v>
      </c>
      <c r="H1471" s="2">
        <f t="shared" si="27"/>
        <v>0.67999999999994998</v>
      </c>
      <c r="I1471" s="10">
        <f t="shared" ref="I1471:I1474" si="32">G1471*H1471</f>
        <v>19.803830399998542</v>
      </c>
      <c r="J1471" s="2">
        <f>IF(AND(Skriveni!C1471&lt;&gt;0,Skriveni!D1471&lt;&gt;0),1,0)</f>
        <v>1</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0.59</v>
      </c>
      <c r="E1472" s="1">
        <v>0</v>
      </c>
      <c r="F1472" s="1">
        <v>0</v>
      </c>
      <c r="G1472" s="2">
        <f t="shared" si="24"/>
        <v>4.3659999999999997E-2</v>
      </c>
      <c r="H1472" s="2">
        <f t="shared" si="27"/>
        <v>0.41000000000000003</v>
      </c>
      <c r="I1472" s="10">
        <f t="shared" si="32"/>
        <v>1.7900599999999999E-2</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15401129.029999999</v>
      </c>
      <c r="D1480" s="6"/>
      <c r="E1480" s="6">
        <v>0</v>
      </c>
      <c r="F1480" s="6">
        <v>0</v>
      </c>
      <c r="G1480" s="7">
        <f t="shared" ref="G1480:G1580" si="34">B1480/1000*C1480</f>
        <v>15401.12903</v>
      </c>
      <c r="H1480" s="7">
        <f t="shared" ref="H1480:H1580" si="35">ABS(C1480-ROUND(C1480,0))</f>
        <v>2.9999999329447746E-2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111841676.10000001</v>
      </c>
      <c r="D1481" s="1">
        <v>0</v>
      </c>
      <c r="E1481" s="1">
        <v>0</v>
      </c>
      <c r="F1481" s="1">
        <v>0</v>
      </c>
      <c r="G1481" s="2">
        <f t="shared" si="34"/>
        <v>223683.35220000002</v>
      </c>
      <c r="H1481" s="2">
        <f t="shared" si="35"/>
        <v>0.10000000894069672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409490.12</v>
      </c>
      <c r="D1482" s="1">
        <v>0</v>
      </c>
      <c r="E1482" s="1">
        <v>0</v>
      </c>
      <c r="F1482" s="1">
        <v>0</v>
      </c>
      <c r="G1482" s="2">
        <f t="shared" si="34"/>
        <v>1228.47036</v>
      </c>
      <c r="H1482" s="2">
        <f t="shared" si="35"/>
        <v>0.11999999999534339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101749567.99000001</v>
      </c>
      <c r="D1483" s="1">
        <v>0</v>
      </c>
      <c r="E1483" s="1">
        <v>0</v>
      </c>
      <c r="F1483" s="1">
        <v>0</v>
      </c>
      <c r="G1483" s="2">
        <f t="shared" si="34"/>
        <v>406998.27196000004</v>
      </c>
      <c r="H1483" s="2">
        <f t="shared" si="35"/>
        <v>9.9999904632568359E-3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69555896.090000004</v>
      </c>
      <c r="D1484" s="1">
        <v>0</v>
      </c>
      <c r="E1484" s="1">
        <v>0</v>
      </c>
      <c r="F1484" s="1">
        <v>0</v>
      </c>
      <c r="G1484" s="2">
        <f t="shared" si="34"/>
        <v>347779.48045000003</v>
      </c>
      <c r="H1484" s="2">
        <f t="shared" si="35"/>
        <v>9.0000003576278687E-2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18093015.469999999</v>
      </c>
      <c r="D1485" s="1">
        <v>0</v>
      </c>
      <c r="E1485" s="1">
        <v>0</v>
      </c>
      <c r="F1485" s="1">
        <v>0</v>
      </c>
      <c r="G1485" s="2">
        <f t="shared" si="34"/>
        <v>108558.09281999999</v>
      </c>
      <c r="H1485" s="2">
        <f t="shared" si="35"/>
        <v>0.4699999988079071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307701.53999999998</v>
      </c>
      <c r="D1486" s="1">
        <v>0</v>
      </c>
      <c r="E1486" s="1">
        <v>0</v>
      </c>
      <c r="F1486" s="1">
        <v>0</v>
      </c>
      <c r="G1486" s="2">
        <f t="shared" si="34"/>
        <v>2153.9107799999997</v>
      </c>
      <c r="H1486" s="2">
        <f t="shared" si="35"/>
        <v>0.46000000002095476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658427.49</v>
      </c>
      <c r="D1487" s="1">
        <v>0</v>
      </c>
      <c r="E1487" s="1">
        <v>0</v>
      </c>
      <c r="F1487" s="1">
        <v>0</v>
      </c>
      <c r="G1487" s="2">
        <f t="shared" si="34"/>
        <v>5267.4199200000003</v>
      </c>
      <c r="H1487" s="2">
        <f t="shared" si="35"/>
        <v>0.48999999999068677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4424457.5599999996</v>
      </c>
      <c r="D1489" s="1">
        <v>0</v>
      </c>
      <c r="E1489" s="1">
        <v>0</v>
      </c>
      <c r="F1489" s="1">
        <v>0</v>
      </c>
      <c r="G1489" s="2">
        <f t="shared" si="34"/>
        <v>44244.575599999996</v>
      </c>
      <c r="H1489" s="2">
        <f t="shared" si="35"/>
        <v>0.44000000040978193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320918</v>
      </c>
      <c r="D1490" s="1">
        <v>0</v>
      </c>
      <c r="E1490" s="1">
        <v>0</v>
      </c>
      <c r="F1490" s="1">
        <v>0</v>
      </c>
      <c r="G1490" s="2">
        <f t="shared" si="34"/>
        <v>3530.098</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8389151.8399999999</v>
      </c>
      <c r="D1491" s="1">
        <v>0</v>
      </c>
      <c r="E1491" s="1">
        <v>0</v>
      </c>
      <c r="F1491" s="1">
        <v>0</v>
      </c>
      <c r="G1491" s="2">
        <f t="shared" si="34"/>
        <v>100669.82208</v>
      </c>
      <c r="H1491" s="2">
        <f t="shared" si="35"/>
        <v>0.16000000014901161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8085405.3300000001</v>
      </c>
      <c r="D1492" s="1">
        <v>0</v>
      </c>
      <c r="E1492" s="1">
        <v>0</v>
      </c>
      <c r="F1492" s="1">
        <v>0</v>
      </c>
      <c r="G1492" s="2">
        <f t="shared" si="34"/>
        <v>105110.26929</v>
      </c>
      <c r="H1492" s="2">
        <f t="shared" si="35"/>
        <v>0.33000000007450581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1597212.66</v>
      </c>
      <c r="D1493" s="1">
        <v>0</v>
      </c>
      <c r="E1493" s="1">
        <v>0</v>
      </c>
      <c r="F1493" s="1">
        <v>0</v>
      </c>
      <c r="G1493" s="2">
        <f t="shared" si="34"/>
        <v>22360.97724</v>
      </c>
      <c r="H1493" s="2">
        <f t="shared" si="35"/>
        <v>0.34000000008381903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1593276</v>
      </c>
      <c r="D1497" s="1">
        <v>0</v>
      </c>
      <c r="E1497" s="1">
        <v>0</v>
      </c>
      <c r="F1497" s="1">
        <v>0</v>
      </c>
      <c r="G1497" s="2">
        <f t="shared" si="34"/>
        <v>28678.967999999997</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3936.66</v>
      </c>
      <c r="D1498" s="1">
        <v>0</v>
      </c>
      <c r="E1498" s="1">
        <v>0</v>
      </c>
      <c r="F1498" s="1">
        <v>0</v>
      </c>
      <c r="G1498" s="2">
        <f t="shared" si="34"/>
        <v>74.796539999999993</v>
      </c>
      <c r="H1498" s="2">
        <f t="shared" si="35"/>
        <v>0.34000000000014552</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107043589.33000001</v>
      </c>
      <c r="D1499" s="1">
        <v>0</v>
      </c>
      <c r="E1499" s="1">
        <v>0</v>
      </c>
      <c r="F1499" s="1">
        <v>0</v>
      </c>
      <c r="G1499" s="2">
        <f t="shared" si="34"/>
        <v>2140871.7866000002</v>
      </c>
      <c r="H1499" s="2">
        <f t="shared" si="35"/>
        <v>0.33000001311302185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625306</v>
      </c>
      <c r="D1500" s="1">
        <v>0</v>
      </c>
      <c r="E1500" s="1">
        <v>0</v>
      </c>
      <c r="F1500" s="1">
        <v>0</v>
      </c>
      <c r="G1500" s="2">
        <f t="shared" si="34"/>
        <v>13131.426000000001</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99389921.680000007</v>
      </c>
      <c r="D1501" s="1">
        <v>0</v>
      </c>
      <c r="E1501" s="1">
        <v>0</v>
      </c>
      <c r="F1501" s="1">
        <v>0</v>
      </c>
      <c r="G1501" s="2">
        <f t="shared" si="34"/>
        <v>2186578.2769599999</v>
      </c>
      <c r="H1501" s="2">
        <f t="shared" si="35"/>
        <v>0.31999999284744263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68789286.730000004</v>
      </c>
      <c r="D1502" s="1">
        <v>0</v>
      </c>
      <c r="E1502" s="1">
        <v>0</v>
      </c>
      <c r="F1502" s="1">
        <v>0</v>
      </c>
      <c r="G1502" s="2">
        <f t="shared" si="34"/>
        <v>1582153.59479</v>
      </c>
      <c r="H1502" s="2">
        <f t="shared" si="35"/>
        <v>0.26999999582767487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16467108.52</v>
      </c>
      <c r="D1503" s="1">
        <v>0</v>
      </c>
      <c r="E1503" s="1">
        <v>0</v>
      </c>
      <c r="F1503" s="1">
        <v>0</v>
      </c>
      <c r="G1503" s="2">
        <f t="shared" si="34"/>
        <v>395210.60447999998</v>
      </c>
      <c r="H1503" s="2">
        <f t="shared" si="35"/>
        <v>0.48000000044703484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329670.2</v>
      </c>
      <c r="D1504" s="1">
        <v>0</v>
      </c>
      <c r="E1504" s="1">
        <v>0</v>
      </c>
      <c r="F1504" s="1">
        <v>0</v>
      </c>
      <c r="G1504" s="2">
        <f t="shared" si="34"/>
        <v>8241.755000000001</v>
      </c>
      <c r="H1504" s="2">
        <f t="shared" si="35"/>
        <v>0.20000000001164153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791658.4</v>
      </c>
      <c r="D1505" s="1">
        <v>0</v>
      </c>
      <c r="E1505" s="1">
        <v>0</v>
      </c>
      <c r="F1505" s="1">
        <v>0</v>
      </c>
      <c r="G1505" s="2">
        <f t="shared" si="34"/>
        <v>20583.118399999999</v>
      </c>
      <c r="H1505" s="2">
        <f t="shared" si="35"/>
        <v>0.40000000002328306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4386390</v>
      </c>
      <c r="D1507" s="1">
        <v>0</v>
      </c>
      <c r="E1507" s="1">
        <v>0</v>
      </c>
      <c r="F1507" s="1">
        <v>0</v>
      </c>
      <c r="G1507" s="2">
        <f t="shared" si="34"/>
        <v>122818.92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320918</v>
      </c>
      <c r="D1508" s="1">
        <v>0</v>
      </c>
      <c r="E1508" s="1">
        <v>0</v>
      </c>
      <c r="F1508" s="1">
        <v>0</v>
      </c>
      <c r="G1508" s="2">
        <f t="shared" si="34"/>
        <v>9306.6220000000012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8304889.8300000001</v>
      </c>
      <c r="D1509" s="1">
        <v>0</v>
      </c>
      <c r="E1509" s="1">
        <v>0</v>
      </c>
      <c r="F1509" s="1">
        <v>0</v>
      </c>
      <c r="G1509" s="2">
        <f t="shared" si="34"/>
        <v>249146.6949</v>
      </c>
      <c r="H1509" s="2">
        <f t="shared" si="35"/>
        <v>0.16999999992549419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6298277.0599999996</v>
      </c>
      <c r="D1510" s="1">
        <v>0</v>
      </c>
      <c r="E1510" s="1">
        <v>0</v>
      </c>
      <c r="F1510" s="1">
        <v>0</v>
      </c>
      <c r="G1510" s="2">
        <f t="shared" si="34"/>
        <v>195246.58885999999</v>
      </c>
      <c r="H1510" s="2">
        <f t="shared" si="35"/>
        <v>5.9999999590218067E-2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730084.59</v>
      </c>
      <c r="D1511" s="1">
        <v>0</v>
      </c>
      <c r="E1511" s="1">
        <v>0</v>
      </c>
      <c r="F1511" s="1">
        <v>0</v>
      </c>
      <c r="G1511" s="2">
        <f t="shared" si="34"/>
        <v>23362.706879999998</v>
      </c>
      <c r="H1511" s="2">
        <f t="shared" si="35"/>
        <v>0.41000000003259629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730084.59</v>
      </c>
      <c r="D1515" s="1">
        <v>0</v>
      </c>
      <c r="E1515" s="1">
        <v>0</v>
      </c>
      <c r="F1515" s="1">
        <v>0</v>
      </c>
      <c r="G1515" s="2">
        <f t="shared" si="34"/>
        <v>26283.045239999996</v>
      </c>
      <c r="H1515" s="2">
        <f t="shared" si="35"/>
        <v>0.41000000003259629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20199215.799999997</v>
      </c>
      <c r="D1517" s="1">
        <v>0</v>
      </c>
      <c r="E1517" s="1">
        <v>0</v>
      </c>
      <c r="F1517" s="1">
        <v>0</v>
      </c>
      <c r="G1517" s="2">
        <f t="shared" si="34"/>
        <v>767570.20039999986</v>
      </c>
      <c r="H1517" s="2">
        <f t="shared" si="35"/>
        <v>0.20000000298023224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7439709.7800000003</v>
      </c>
      <c r="D1518" s="1">
        <v>0</v>
      </c>
      <c r="E1518" s="1">
        <v>0</v>
      </c>
      <c r="F1518" s="1">
        <v>0</v>
      </c>
      <c r="G1518" s="2">
        <f t="shared" si="34"/>
        <v>290148.68142000004</v>
      </c>
      <c r="H1518" s="2">
        <f t="shared" si="35"/>
        <v>0.21999999973922968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150522.60999999999</v>
      </c>
      <c r="D1519" s="1">
        <v>0</v>
      </c>
      <c r="E1519" s="1">
        <v>0</v>
      </c>
      <c r="F1519" s="1">
        <v>0</v>
      </c>
      <c r="G1519" s="2">
        <f t="shared" si="34"/>
        <v>6020.9043999999994</v>
      </c>
      <c r="H1519" s="2">
        <f t="shared" si="35"/>
        <v>0.39000000001396984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24118.19</v>
      </c>
      <c r="D1520" s="1">
        <v>0</v>
      </c>
      <c r="E1520" s="1">
        <v>0</v>
      </c>
      <c r="F1520" s="1">
        <v>0</v>
      </c>
      <c r="G1520" s="2">
        <f t="shared" si="34"/>
        <v>988.84578999999997</v>
      </c>
      <c r="H1520" s="2">
        <f t="shared" si="35"/>
        <v>0.18999999999869033</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27527.71</v>
      </c>
      <c r="D1521" s="1">
        <v>0</v>
      </c>
      <c r="E1521" s="1">
        <v>0</v>
      </c>
      <c r="F1521" s="1">
        <v>0</v>
      </c>
      <c r="G1521" s="2">
        <f t="shared" si="34"/>
        <v>1156.16382</v>
      </c>
      <c r="H1521" s="2">
        <f t="shared" si="35"/>
        <v>0.29000000000087311</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59967.18</v>
      </c>
      <c r="D1522" s="1">
        <v>0</v>
      </c>
      <c r="E1522" s="1">
        <v>0</v>
      </c>
      <c r="F1522" s="1">
        <v>0</v>
      </c>
      <c r="G1522" s="2">
        <f t="shared" si="34"/>
        <v>2578.5887399999997</v>
      </c>
      <c r="H1522" s="2">
        <f t="shared" si="35"/>
        <v>0.18000000000029104</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38909.53</v>
      </c>
      <c r="D1523" s="1">
        <v>0</v>
      </c>
      <c r="E1523" s="1">
        <v>0</v>
      </c>
      <c r="F1523" s="1">
        <v>0</v>
      </c>
      <c r="G1523" s="2">
        <f t="shared" si="34"/>
        <v>1712.0193199999999</v>
      </c>
      <c r="H1523" s="2">
        <f t="shared" si="35"/>
        <v>0.47000000000116415</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3587047.8400000008</v>
      </c>
      <c r="D1524" s="1">
        <v>0</v>
      </c>
      <c r="E1524" s="1">
        <v>0</v>
      </c>
      <c r="F1524" s="1">
        <v>0</v>
      </c>
      <c r="G1524" s="2">
        <f t="shared" si="34"/>
        <v>161417.15280000004</v>
      </c>
      <c r="H1524" s="2">
        <f t="shared" si="35"/>
        <v>0.15999999921768904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153601.98000000001</v>
      </c>
      <c r="D1525" s="1">
        <v>0</v>
      </c>
      <c r="E1525" s="1">
        <v>0</v>
      </c>
      <c r="F1525" s="1">
        <v>0</v>
      </c>
      <c r="G1525" s="2">
        <f t="shared" si="34"/>
        <v>7065.6910800000005</v>
      </c>
      <c r="H1525" s="2">
        <f t="shared" si="35"/>
        <v>1.9999999989522621E-2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153601.98000000001</v>
      </c>
      <c r="D1526" s="1">
        <v>0</v>
      </c>
      <c r="E1526" s="1">
        <v>0</v>
      </c>
      <c r="F1526" s="1">
        <v>0</v>
      </c>
      <c r="G1526" s="2">
        <f t="shared" si="34"/>
        <v>7219.2930600000009</v>
      </c>
      <c r="H1526" s="2">
        <f t="shared" si="35"/>
        <v>1.9999999989522621E-2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3399759.1900000004</v>
      </c>
      <c r="D1530" s="1">
        <v>0</v>
      </c>
      <c r="E1530" s="1">
        <v>0</v>
      </c>
      <c r="F1530" s="1">
        <v>0</v>
      </c>
      <c r="G1530" s="2">
        <f t="shared" si="34"/>
        <v>173387.71869000001</v>
      </c>
      <c r="H1530" s="2">
        <f t="shared" si="35"/>
        <v>0.19000000040978193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1003357.3</v>
      </c>
      <c r="D1531" s="1">
        <v>0</v>
      </c>
      <c r="E1531" s="1">
        <v>0</v>
      </c>
      <c r="F1531" s="1">
        <v>0</v>
      </c>
      <c r="G1531" s="2">
        <f t="shared" si="34"/>
        <v>52174.579599999997</v>
      </c>
      <c r="H1531" s="2">
        <f t="shared" si="35"/>
        <v>0.30000000004656613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1041642.38</v>
      </c>
      <c r="D1532" s="1">
        <v>0</v>
      </c>
      <c r="E1532" s="1">
        <v>0</v>
      </c>
      <c r="F1532" s="1">
        <v>0</v>
      </c>
      <c r="G1532" s="2">
        <f t="shared" si="34"/>
        <v>55207.046139999999</v>
      </c>
      <c r="H1532" s="2">
        <f t="shared" si="35"/>
        <v>0.38000000000465661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899368.39</v>
      </c>
      <c r="D1533" s="1">
        <v>0</v>
      </c>
      <c r="E1533" s="1">
        <v>0</v>
      </c>
      <c r="F1533" s="1">
        <v>0</v>
      </c>
      <c r="G1533" s="2">
        <f t="shared" si="34"/>
        <v>48565.893060000002</v>
      </c>
      <c r="H1533" s="2">
        <f t="shared" si="35"/>
        <v>0.39000000001396984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455391.12</v>
      </c>
      <c r="D1534" s="1">
        <v>0</v>
      </c>
      <c r="E1534" s="1">
        <v>0</v>
      </c>
      <c r="F1534" s="1">
        <v>0</v>
      </c>
      <c r="G1534" s="2">
        <f t="shared" si="34"/>
        <v>25046.511600000002</v>
      </c>
      <c r="H1534" s="2">
        <f t="shared" si="35"/>
        <v>0.11999999999534339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2565.85</v>
      </c>
      <c r="D1535" s="1">
        <v>0</v>
      </c>
      <c r="E1535" s="1">
        <v>0</v>
      </c>
      <c r="F1535" s="1">
        <v>0</v>
      </c>
      <c r="G1535" s="2">
        <f t="shared" si="34"/>
        <v>143.6876</v>
      </c>
      <c r="H1535" s="2">
        <f t="shared" si="35"/>
        <v>0.15000000000009095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599.30999999999995</v>
      </c>
      <c r="D1536" s="1">
        <v>0</v>
      </c>
      <c r="E1536" s="1">
        <v>0</v>
      </c>
      <c r="F1536" s="1">
        <v>0</v>
      </c>
      <c r="G1536" s="2">
        <f t="shared" si="34"/>
        <v>34.160669999999996</v>
      </c>
      <c r="H1536" s="2">
        <f t="shared" si="35"/>
        <v>0.30999999999994543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1966.54</v>
      </c>
      <c r="D1539" s="1">
        <v>0</v>
      </c>
      <c r="E1539" s="1">
        <v>0</v>
      </c>
      <c r="F1539" s="1">
        <v>0</v>
      </c>
      <c r="G1539" s="2">
        <f t="shared" si="34"/>
        <v>117.99239999999999</v>
      </c>
      <c r="H1539" s="2">
        <f t="shared" si="35"/>
        <v>0.46000000000003638</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132.72</v>
      </c>
      <c r="D1550" s="1">
        <v>0</v>
      </c>
      <c r="E1550" s="1">
        <v>0</v>
      </c>
      <c r="F1550" s="1">
        <v>0</v>
      </c>
      <c r="G1550" s="2">
        <f t="shared" si="34"/>
        <v>9.4231199999999991</v>
      </c>
      <c r="H1550" s="2">
        <f t="shared" si="35"/>
        <v>0.28000000000000114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132.72</v>
      </c>
      <c r="D1551" s="1">
        <v>0</v>
      </c>
      <c r="E1551" s="1">
        <v>0</v>
      </c>
      <c r="F1551" s="1">
        <v>0</v>
      </c>
      <c r="G1551" s="2">
        <f t="shared" si="34"/>
        <v>9.5558399999999999</v>
      </c>
      <c r="H1551" s="2">
        <f t="shared" si="35"/>
        <v>0.28000000000000114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30988.1</v>
      </c>
      <c r="D1560" s="1">
        <v>0</v>
      </c>
      <c r="E1560" s="1">
        <v>0</v>
      </c>
      <c r="F1560" s="1">
        <v>0</v>
      </c>
      <c r="G1560" s="2">
        <f t="shared" si="34"/>
        <v>2510.0360999999998</v>
      </c>
      <c r="H1560" s="2">
        <f t="shared" si="35"/>
        <v>9.9999999998544808E-2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17140.419999999998</v>
      </c>
      <c r="D1561" s="1">
        <v>0</v>
      </c>
      <c r="E1561" s="1">
        <v>0</v>
      </c>
      <c r="F1561" s="1">
        <v>0</v>
      </c>
      <c r="G1561" s="2">
        <f t="shared" si="34"/>
        <v>1405.5144399999999</v>
      </c>
      <c r="H1561" s="2">
        <f t="shared" si="35"/>
        <v>0.41999999999825377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1154.6500000000001</v>
      </c>
      <c r="D1562" s="1">
        <v>0</v>
      </c>
      <c r="E1562" s="1">
        <v>0</v>
      </c>
      <c r="F1562" s="1">
        <v>0</v>
      </c>
      <c r="G1562" s="2">
        <f t="shared" si="34"/>
        <v>95.835950000000011</v>
      </c>
      <c r="H1562" s="2">
        <f t="shared" si="35"/>
        <v>0.34999999999990905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12693.03</v>
      </c>
      <c r="D1563" s="1">
        <v>0</v>
      </c>
      <c r="E1563" s="1">
        <v>0</v>
      </c>
      <c r="F1563" s="1">
        <v>0</v>
      </c>
      <c r="G1563" s="2">
        <f t="shared" si="34"/>
        <v>1066.2145200000002</v>
      </c>
      <c r="H1563" s="2">
        <f t="shared" si="35"/>
        <v>3.0000000000654836E-2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1301507.03</v>
      </c>
      <c r="D1565" s="1">
        <v>0</v>
      </c>
      <c r="E1565" s="1">
        <v>0</v>
      </c>
      <c r="F1565" s="1">
        <v>0</v>
      </c>
      <c r="G1565" s="2">
        <f t="shared" si="34"/>
        <v>111929.60458</v>
      </c>
      <c r="H1565" s="2">
        <f t="shared" si="35"/>
        <v>3.0000000027939677E-2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1052055.8500000001</v>
      </c>
      <c r="D1566" s="1">
        <v>0</v>
      </c>
      <c r="E1566" s="1">
        <v>0</v>
      </c>
      <c r="F1566" s="1">
        <v>0</v>
      </c>
      <c r="G1566" s="2">
        <f t="shared" si="34"/>
        <v>91528.858950000009</v>
      </c>
      <c r="H1566" s="2">
        <f t="shared" si="35"/>
        <v>0.14999999990686774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249244.67</v>
      </c>
      <c r="D1567" s="1">
        <v>0</v>
      </c>
      <c r="E1567" s="1">
        <v>0</v>
      </c>
      <c r="F1567" s="1">
        <v>0</v>
      </c>
      <c r="G1567" s="2">
        <f t="shared" si="34"/>
        <v>21933.53096</v>
      </c>
      <c r="H1567" s="2">
        <f t="shared" si="35"/>
        <v>0.32999999998719431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206.51</v>
      </c>
      <c r="D1569" s="1">
        <v>0</v>
      </c>
      <c r="E1569" s="1">
        <v>0</v>
      </c>
      <c r="F1569" s="1">
        <v>0</v>
      </c>
      <c r="G1569" s="2">
        <f t="shared" si="34"/>
        <v>18.585899999999999</v>
      </c>
      <c r="H1569" s="2">
        <f t="shared" si="35"/>
        <v>0.49000000000000909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2400632.2999999998</v>
      </c>
      <c r="D1570" s="1">
        <v>0</v>
      </c>
      <c r="E1570" s="1">
        <v>0</v>
      </c>
      <c r="F1570" s="1">
        <v>0</v>
      </c>
      <c r="G1570" s="2">
        <f t="shared" si="34"/>
        <v>218457.53929999997</v>
      </c>
      <c r="H1570" s="2">
        <f t="shared" si="35"/>
        <v>0.29999999981373549</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2400632.2999999998</v>
      </c>
      <c r="D1574" s="1">
        <v>0</v>
      </c>
      <c r="E1574" s="1">
        <v>0</v>
      </c>
      <c r="F1574" s="1">
        <v>0</v>
      </c>
      <c r="G1574" s="2">
        <f t="shared" si="34"/>
        <v>228060.06849999999</v>
      </c>
      <c r="H1574" s="2">
        <f t="shared" si="35"/>
        <v>0.29999999981373549</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12759506.02</v>
      </c>
      <c r="D1576" s="1">
        <v>0</v>
      </c>
      <c r="E1576" s="1">
        <v>0</v>
      </c>
      <c r="F1576" s="1">
        <v>0</v>
      </c>
      <c r="G1576" s="2">
        <f t="shared" si="34"/>
        <v>1237672.08394</v>
      </c>
      <c r="H1576" s="2">
        <f t="shared" si="35"/>
        <v>1.9999999552965164E-2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286377.83</v>
      </c>
      <c r="D1577" s="1">
        <v>0</v>
      </c>
      <c r="E1577" s="1">
        <v>0</v>
      </c>
      <c r="F1577" s="1">
        <v>0</v>
      </c>
      <c r="G1577" s="2">
        <f t="shared" si="34"/>
        <v>28065.027340000004</v>
      </c>
      <c r="H1577" s="2">
        <f t="shared" si="35"/>
        <v>0.16999999998370185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7847205.8899999997</v>
      </c>
      <c r="D1578" s="1">
        <v>0</v>
      </c>
      <c r="E1578" s="1">
        <v>0</v>
      </c>
      <c r="F1578" s="1">
        <v>0</v>
      </c>
      <c r="G1578" s="2">
        <f t="shared" si="34"/>
        <v>776873.38311000005</v>
      </c>
      <c r="H1578" s="2">
        <f t="shared" si="35"/>
        <v>0.11000000033527613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714625.85</v>
      </c>
      <c r="D1579" s="1">
        <v>0</v>
      </c>
      <c r="E1579" s="1">
        <v>0</v>
      </c>
      <c r="F1579" s="1">
        <v>0</v>
      </c>
      <c r="G1579" s="2">
        <f t="shared" si="34"/>
        <v>71462.585000000006</v>
      </c>
      <c r="H1579" s="2">
        <f t="shared" si="35"/>
        <v>0.15000000002328306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3911296.45</v>
      </c>
      <c r="D1580" s="13">
        <v>0</v>
      </c>
      <c r="E1580" s="13">
        <v>0</v>
      </c>
      <c r="F1580" s="13">
        <v>0</v>
      </c>
      <c r="G1580" s="14">
        <f t="shared" si="34"/>
        <v>395040.94145000004</v>
      </c>
      <c r="H1580" s="14">
        <f t="shared" si="35"/>
        <v>0.45000000018626451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28233</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42"/>
      <c r="F8" s="333" t="s">
        <v>32</v>
      </c>
      <c r="G8" s="334"/>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42"/>
      <c r="F10" s="333" t="s">
        <v>36</v>
      </c>
      <c r="G10" s="334"/>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7" t="s">
        <v>41</v>
      </c>
      <c r="C15" s="328"/>
      <c r="D15" s="328"/>
      <c r="E15" s="328"/>
      <c r="F15" s="329"/>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0">
        <f>'PR-RAS'!D6</f>
        <v>129603737.52999997</v>
      </c>
      <c r="I16" s="170">
        <f>'PR-RAS'!E6</f>
        <v>102586738</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0">
        <f>'PR-RAS'!D151</f>
        <v>119315154.85999998</v>
      </c>
      <c r="I17" s="170">
        <f>'PR-RAS'!E151</f>
        <v>95137182.139999986</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0">
        <f>'PR-RAS'!D645</f>
        <v>0</v>
      </c>
      <c r="I18" s="170">
        <f>'PR-RAS'!E645</f>
        <v>593467.65000001015</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1">
        <f>'PR-RAS'!D646</f>
        <v>16565223.049999993</v>
      </c>
      <c r="I19" s="171">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7" t="str">
        <f>BILANCA!C7</f>
        <v>B002</v>
      </c>
      <c r="H20" s="172">
        <f>BILANCA!D7</f>
        <v>143216287.73000002</v>
      </c>
      <c r="I20" s="173">
        <f>BILANCA!E7</f>
        <v>102737153.19999997</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58" t="str">
        <f>BILANCA!C68</f>
        <v>1</v>
      </c>
      <c r="H21" s="174">
        <f>BILANCA!D68</f>
        <v>18293716.579999998</v>
      </c>
      <c r="I21" s="175">
        <f>BILANCA!E68</f>
        <v>19839096.789999999</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58" t="str">
        <f>BILANCA!C176</f>
        <v>2</v>
      </c>
      <c r="H22" s="174">
        <f>BILANCA!D176</f>
        <v>58263210.769999996</v>
      </c>
      <c r="I22" s="175">
        <f>BILANCA!E176</f>
        <v>20226365.5</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59" t="str">
        <f>BILANCA!C237</f>
        <v>9</v>
      </c>
      <c r="H23" s="176">
        <f>BILANCA!D237</f>
        <v>103246793.54000002</v>
      </c>
      <c r="I23" s="177">
        <f>BILANCA!E237</f>
        <v>102349884.49000001</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7" t="str">
        <f>'RAS-funkcijski'!C5</f>
        <v>01</v>
      </c>
      <c r="H24" s="172">
        <f>'RAS-funkcijski'!D5</f>
        <v>3854405.44</v>
      </c>
      <c r="I24" s="173">
        <f>'RAS-funkcijski'!E5</f>
        <v>5007525.7699999996</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58" t="str">
        <f>'RAS-funkcijski'!C35</f>
        <v>04</v>
      </c>
      <c r="H25" s="174">
        <f>'RAS-funkcijski'!D35</f>
        <v>2846872.3600000003</v>
      </c>
      <c r="I25" s="175">
        <f>'RAS-funkcijski'!E35</f>
        <v>5088243.3999999994</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58" t="str">
        <f>'RAS-funkcijski'!C88</f>
        <v>066</v>
      </c>
      <c r="H26" s="174">
        <f>'RAS-funkcijski'!D88</f>
        <v>4187256.43</v>
      </c>
      <c r="I26" s="175">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58" t="str">
        <f>'RAS-funkcijski'!C114</f>
        <v>09</v>
      </c>
      <c r="H27" s="174">
        <f>'RAS-funkcijski'!D114</f>
        <v>46739757.519999996</v>
      </c>
      <c r="I27" s="175">
        <f>'RAS-funkcijski'!E114</f>
        <v>54876123.370000005</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59" t="str">
        <f>'RAS-funkcijski'!C141</f>
        <v>R1</v>
      </c>
      <c r="H28" s="178">
        <f>'RAS-funkcijski'!D141</f>
        <v>132573239.71000001</v>
      </c>
      <c r="I28" s="179">
        <f>'RAS-funkcijski'!E141</f>
        <v>102164185.53</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7" t="str">
        <f>'P-VRIO'!C5</f>
        <v>9151</v>
      </c>
      <c r="H29" s="172">
        <f>'P-VRIO'!D5</f>
        <v>7886130.6600000001</v>
      </c>
      <c r="I29" s="173">
        <f>'P-VRIO'!E5</f>
        <v>460377.14</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58" t="str">
        <f>'P-VRIO'!C22</f>
        <v>91512</v>
      </c>
      <c r="H30" s="174">
        <f>'P-VRIO'!D22</f>
        <v>1449216.72</v>
      </c>
      <c r="I30" s="175">
        <f>'P-VRIO'!E22</f>
        <v>357388.69</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58" t="str">
        <f>'P-VRIO'!C38</f>
        <v>9152</v>
      </c>
      <c r="H31" s="174">
        <f>'P-VRIO'!D38</f>
        <v>269.66000000000003</v>
      </c>
      <c r="I31" s="175">
        <f>'P-VRIO'!E38</f>
        <v>270.25</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7" t="str">
        <f>OBVEZE!C5</f>
        <v>V001</v>
      </c>
      <c r="H33" s="180" t="s">
        <v>46</v>
      </c>
      <c r="I33" s="181">
        <f>OBVEZE!D5</f>
        <v>15401129.029999999</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58" t="str">
        <f>OBVEZE!C42</f>
        <v>V006</v>
      </c>
      <c r="H34" s="174" t="s">
        <v>46</v>
      </c>
      <c r="I34" s="175">
        <f>OBVEZE!D42</f>
        <v>20199215.799999997</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58" t="str">
        <f>OBVEZE!C43</f>
        <v>V007</v>
      </c>
      <c r="H35" s="174" t="s">
        <v>46</v>
      </c>
      <c r="I35" s="175">
        <f>OBVEZE!D43</f>
        <v>7439709.7800000003</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59" t="str">
        <f>OBVEZE!C101</f>
        <v>V009</v>
      </c>
      <c r="H36" s="178" t="s">
        <v>46</v>
      </c>
      <c r="I36" s="179">
        <f>OBVEZE!D101</f>
        <v>12759506.02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4" t="s">
        <v>47</v>
      </c>
      <c r="I39" s="314"/>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0" priority="2" operator="equal">
      <formula>"DA"</formula>
    </cfRule>
  </conditionalFormatting>
  <conditionalFormatting sqref="I7:I11">
    <cfRule type="cellIs" dxfId="99" priority="1" operator="notEqual">
      <formula>"Nema"</formula>
    </cfRule>
  </conditionalFormatting>
  <pageMargins left="0.25" right="0.25" top="0.75" bottom="0.75" header="0.3" footer="0.3"/>
  <pageSetup paperSize="9" scale="7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18" zoomScaleNormal="100" workbookViewId="0">
      <selection activeCell="D126" sqref="D12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2" t="s">
        <v>51</v>
      </c>
      <c r="B2" s="353"/>
      <c r="C2" s="353"/>
      <c r="D2" s="353"/>
      <c r="E2" s="353"/>
      <c r="F2" s="353"/>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4" t="s">
        <v>57</v>
      </c>
      <c r="B5" s="355"/>
      <c r="C5" s="214"/>
      <c r="D5" s="72"/>
      <c r="E5" s="72"/>
      <c r="F5" s="59"/>
    </row>
    <row r="6" spans="1:25" ht="12.75" customHeight="1" x14ac:dyDescent="0.2">
      <c r="A6" s="53">
        <v>6</v>
      </c>
      <c r="B6" s="85" t="s">
        <v>58</v>
      </c>
      <c r="C6" s="50" t="s">
        <v>59</v>
      </c>
      <c r="D6" s="51">
        <f>D7+D44+D50+D82+D106+D124+D133+D139</f>
        <v>129603737.52999997</v>
      </c>
      <c r="E6" s="51">
        <f>E7+E44+E50+E82+E106+E124+E133+E139</f>
        <v>102586738</v>
      </c>
      <c r="F6" s="52">
        <f t="shared" ref="F6:F131" si="0">IF(D6&lt;&gt;0,IF(E6/D6&gt;=100,"&gt;&gt;100",E6/D6*100),"-")</f>
        <v>79.154150918104321</v>
      </c>
    </row>
    <row r="7" spans="1:25" ht="12.75" customHeight="1" x14ac:dyDescent="0.2">
      <c r="A7" s="53">
        <v>61</v>
      </c>
      <c r="B7" s="294" t="s">
        <v>60</v>
      </c>
      <c r="C7" s="50" t="s">
        <v>61</v>
      </c>
      <c r="D7" s="51">
        <f t="shared" ref="D7:E7" si="1">D8+D17+D23+D29+D37+D40</f>
        <v>9239247.2799999993</v>
      </c>
      <c r="E7" s="51">
        <f t="shared" si="1"/>
        <v>11626907.120000003</v>
      </c>
      <c r="F7" s="52">
        <f t="shared" si="0"/>
        <v>125.84257967820082</v>
      </c>
    </row>
    <row r="8" spans="1:25" ht="12.75" customHeight="1" x14ac:dyDescent="0.2">
      <c r="A8" s="53">
        <v>611</v>
      </c>
      <c r="B8" s="85" t="s">
        <v>62</v>
      </c>
      <c r="C8" s="50" t="s">
        <v>63</v>
      </c>
      <c r="D8" s="51">
        <f t="shared" ref="D8:E8" si="2">SUM(D9:D14)-D15-D16</f>
        <v>8620972.2400000002</v>
      </c>
      <c r="E8" s="51">
        <f t="shared" si="2"/>
        <v>10918062.520000001</v>
      </c>
      <c r="F8" s="52">
        <f t="shared" si="0"/>
        <v>126.64537381690954</v>
      </c>
    </row>
    <row r="9" spans="1:25" ht="12.75" customHeight="1" x14ac:dyDescent="0.2">
      <c r="A9" s="53">
        <v>6111</v>
      </c>
      <c r="B9" s="85" t="s">
        <v>64</v>
      </c>
      <c r="C9" s="50" t="s">
        <v>65</v>
      </c>
      <c r="D9" s="242">
        <v>9458874.2300000004</v>
      </c>
      <c r="E9" s="242">
        <v>12179778.060000001</v>
      </c>
      <c r="F9" s="52">
        <f t="shared" si="0"/>
        <v>128.76562013447978</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191354.2</v>
      </c>
      <c r="E13" s="242">
        <v>410195.14</v>
      </c>
      <c r="F13" s="52">
        <f t="shared" si="0"/>
        <v>214.36432542374297</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1029256.19</v>
      </c>
      <c r="E15" s="242">
        <v>1671910.68</v>
      </c>
      <c r="F15" s="52">
        <f t="shared" si="0"/>
        <v>162.43872966165983</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4287.84</v>
      </c>
      <c r="E23" s="51">
        <f t="shared" si="4"/>
        <v>35977.379999999997</v>
      </c>
      <c r="F23" s="52">
        <f t="shared" si="0"/>
        <v>839.05602821000775</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4287.84</v>
      </c>
      <c r="E25" s="242">
        <v>35977.379999999997</v>
      </c>
      <c r="F25" s="52">
        <f t="shared" si="0"/>
        <v>839.05602821000775</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613987.19999999995</v>
      </c>
      <c r="E29" s="51">
        <f t="shared" si="5"/>
        <v>672867.22</v>
      </c>
      <c r="F29" s="52">
        <f t="shared" si="0"/>
        <v>109.58977972179224</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603795.82999999996</v>
      </c>
      <c r="E33" s="242">
        <v>663170.84</v>
      </c>
      <c r="F33" s="52">
        <f t="shared" si="0"/>
        <v>109.83362372674883</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10191.370000000001</v>
      </c>
      <c r="E35" s="242">
        <v>9696.3799999999992</v>
      </c>
      <c r="F35" s="52">
        <f t="shared" si="0"/>
        <v>95.143047499992633</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60853390.57</v>
      </c>
      <c r="E50" s="51">
        <f>E51+E54+E59+E62+E65+E68+E71+E74+E77</f>
        <v>57702792.790000007</v>
      </c>
      <c r="F50" s="52">
        <f t="shared" si="0"/>
        <v>94.822642172458998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7522.26</v>
      </c>
      <c r="E54" s="51">
        <f t="shared" si="11"/>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7522.26</v>
      </c>
      <c r="E57" s="242">
        <v>0</v>
      </c>
      <c r="F57" s="52">
        <f t="shared" si="0"/>
        <v>0</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5627853.8000000007</v>
      </c>
      <c r="E59" s="51">
        <f t="shared" si="12"/>
        <v>6487624.4100000001</v>
      </c>
      <c r="F59" s="52">
        <f t="shared" si="0"/>
        <v>115.27706014680052</v>
      </c>
    </row>
    <row r="60" spans="1:6" ht="24" x14ac:dyDescent="0.2">
      <c r="A60" s="53">
        <v>6331</v>
      </c>
      <c r="B60" s="86" t="s">
        <v>166</v>
      </c>
      <c r="C60" s="50" t="s">
        <v>167</v>
      </c>
      <c r="D60" s="242">
        <v>5126492.4000000004</v>
      </c>
      <c r="E60" s="242">
        <v>5855787.2199999997</v>
      </c>
      <c r="F60" s="52">
        <f t="shared" si="0"/>
        <v>114.2260002180048</v>
      </c>
    </row>
    <row r="61" spans="1:6" ht="24" x14ac:dyDescent="0.2">
      <c r="A61" s="53">
        <v>6332</v>
      </c>
      <c r="B61" s="86" t="s">
        <v>168</v>
      </c>
      <c r="C61" s="50" t="s">
        <v>169</v>
      </c>
      <c r="D61" s="242">
        <v>501361.4</v>
      </c>
      <c r="E61" s="242">
        <v>631837.18999999994</v>
      </c>
      <c r="F61" s="52">
        <f t="shared" si="0"/>
        <v>126.02429903857775</v>
      </c>
    </row>
    <row r="62" spans="1:6" ht="12.75" customHeight="1" x14ac:dyDescent="0.2">
      <c r="A62" s="53">
        <v>634</v>
      </c>
      <c r="B62" s="85" t="s">
        <v>170</v>
      </c>
      <c r="C62" s="50" t="s">
        <v>171</v>
      </c>
      <c r="D62" s="51">
        <f t="shared" ref="D62:E62" si="13">SUM(D63:D64)</f>
        <v>754072.06</v>
      </c>
      <c r="E62" s="51">
        <f t="shared" si="13"/>
        <v>510883.3</v>
      </c>
      <c r="F62" s="52">
        <f t="shared" si="0"/>
        <v>67.749930954874515</v>
      </c>
    </row>
    <row r="63" spans="1:6" ht="12.75" customHeight="1" x14ac:dyDescent="0.2">
      <c r="A63" s="53">
        <v>6341</v>
      </c>
      <c r="B63" s="85" t="s">
        <v>172</v>
      </c>
      <c r="C63" s="50" t="s">
        <v>173</v>
      </c>
      <c r="D63" s="310">
        <v>715832.81</v>
      </c>
      <c r="E63" s="242">
        <v>355444.69</v>
      </c>
      <c r="F63" s="52">
        <f t="shared" si="0"/>
        <v>49.654707780158887</v>
      </c>
    </row>
    <row r="64" spans="1:6" ht="12.75" customHeight="1" x14ac:dyDescent="0.2">
      <c r="A64" s="53">
        <v>6342</v>
      </c>
      <c r="B64" s="85" t="s">
        <v>174</v>
      </c>
      <c r="C64" s="50" t="s">
        <v>175</v>
      </c>
      <c r="D64" s="310">
        <v>38239.25</v>
      </c>
      <c r="E64" s="242">
        <v>155438.60999999999</v>
      </c>
      <c r="F64" s="52">
        <f t="shared" si="0"/>
        <v>406.48969318174386</v>
      </c>
    </row>
    <row r="65" spans="1:6" ht="12.75" customHeight="1" x14ac:dyDescent="0.2">
      <c r="A65" s="53">
        <v>635</v>
      </c>
      <c r="B65" s="85" t="s">
        <v>176</v>
      </c>
      <c r="C65" s="50" t="s">
        <v>177</v>
      </c>
      <c r="D65" s="51">
        <f t="shared" ref="D65:E65" si="14">SUM(D66:D67)</f>
        <v>5366465.07</v>
      </c>
      <c r="E65" s="51">
        <f t="shared" si="14"/>
        <v>4963732.3899999997</v>
      </c>
      <c r="F65" s="52">
        <f t="shared" si="0"/>
        <v>92.495382439897242</v>
      </c>
    </row>
    <row r="66" spans="1:6" ht="12.75" customHeight="1" x14ac:dyDescent="0.2">
      <c r="A66" s="53">
        <v>6351</v>
      </c>
      <c r="B66" s="85" t="s">
        <v>178</v>
      </c>
      <c r="C66" s="50" t="s">
        <v>179</v>
      </c>
      <c r="D66" s="242">
        <v>3773865.36</v>
      </c>
      <c r="E66" s="242">
        <v>3712866.07</v>
      </c>
      <c r="F66" s="52">
        <f t="shared" si="0"/>
        <v>98.383638943600261</v>
      </c>
    </row>
    <row r="67" spans="1:6" ht="12.75" customHeight="1" x14ac:dyDescent="0.2">
      <c r="A67" s="53">
        <v>6352</v>
      </c>
      <c r="B67" s="85" t="s">
        <v>180</v>
      </c>
      <c r="C67" s="50" t="s">
        <v>181</v>
      </c>
      <c r="D67" s="242">
        <v>1592599.71</v>
      </c>
      <c r="E67" s="242">
        <v>1250866.32</v>
      </c>
      <c r="F67" s="52">
        <f t="shared" si="0"/>
        <v>78.542417918687178</v>
      </c>
    </row>
    <row r="68" spans="1:6" ht="24" x14ac:dyDescent="0.2">
      <c r="A68" s="53" t="s">
        <v>182</v>
      </c>
      <c r="B68" s="232" t="s">
        <v>183</v>
      </c>
      <c r="C68" s="50" t="s">
        <v>182</v>
      </c>
      <c r="D68" s="51">
        <f t="shared" ref="D68:E68" si="15">SUM(D69:D70)</f>
        <v>44631518.730000004</v>
      </c>
      <c r="E68" s="51">
        <f t="shared" si="15"/>
        <v>42807430.030000001</v>
      </c>
      <c r="F68" s="52">
        <f t="shared" si="0"/>
        <v>95.913003294745806</v>
      </c>
    </row>
    <row r="69" spans="1:6" ht="12.75" customHeight="1" x14ac:dyDescent="0.2">
      <c r="A69" s="53" t="s">
        <v>184</v>
      </c>
      <c r="B69" s="85" t="s">
        <v>185</v>
      </c>
      <c r="C69" s="50" t="s">
        <v>184</v>
      </c>
      <c r="D69" s="310">
        <v>35507057.460000001</v>
      </c>
      <c r="E69" s="242">
        <v>42572163.329999998</v>
      </c>
      <c r="F69" s="52">
        <f t="shared" si="0"/>
        <v>119.89775096953359</v>
      </c>
    </row>
    <row r="70" spans="1:6" ht="24" x14ac:dyDescent="0.2">
      <c r="A70" s="53" t="s">
        <v>186</v>
      </c>
      <c r="B70" s="85" t="s">
        <v>187</v>
      </c>
      <c r="C70" s="50" t="s">
        <v>186</v>
      </c>
      <c r="D70" s="310">
        <v>9124461.2699999996</v>
      </c>
      <c r="E70" s="242">
        <v>235266.7</v>
      </c>
      <c r="F70" s="52">
        <f t="shared" si="0"/>
        <v>2.5784174324189992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4465958.6500000004</v>
      </c>
      <c r="E74" s="51">
        <f t="shared" si="17"/>
        <v>2933122.66</v>
      </c>
      <c r="F74" s="52">
        <f t="shared" si="0"/>
        <v>65.677335816801616</v>
      </c>
    </row>
    <row r="75" spans="1:6" ht="12.75" customHeight="1" x14ac:dyDescent="0.2">
      <c r="A75" s="53" t="s">
        <v>196</v>
      </c>
      <c r="B75" s="85" t="s">
        <v>197</v>
      </c>
      <c r="C75" s="50" t="s">
        <v>196</v>
      </c>
      <c r="D75" s="310">
        <v>2788392.63</v>
      </c>
      <c r="E75" s="242">
        <v>2394688.4700000002</v>
      </c>
      <c r="F75" s="52">
        <f t="shared" si="0"/>
        <v>85.880605343588229</v>
      </c>
    </row>
    <row r="76" spans="1:6" ht="12.75" customHeight="1" x14ac:dyDescent="0.2">
      <c r="A76" s="53" t="s">
        <v>198</v>
      </c>
      <c r="B76" s="85" t="s">
        <v>199</v>
      </c>
      <c r="C76" s="50" t="s">
        <v>198</v>
      </c>
      <c r="D76" s="310">
        <v>1677566.02</v>
      </c>
      <c r="E76" s="242">
        <v>538434.18999999994</v>
      </c>
      <c r="F76" s="52">
        <f t="shared" si="0"/>
        <v>32.096154999610683</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1027829.7100000002</v>
      </c>
      <c r="E82" s="51">
        <f t="shared" si="19"/>
        <v>1248792.6100000001</v>
      </c>
      <c r="F82" s="52">
        <f t="shared" si="0"/>
        <v>121.49800670774538</v>
      </c>
    </row>
    <row r="83" spans="1:6" ht="12.75" customHeight="1" x14ac:dyDescent="0.2">
      <c r="A83" s="53">
        <v>641</v>
      </c>
      <c r="B83" s="85" t="s">
        <v>212</v>
      </c>
      <c r="C83" s="50" t="s">
        <v>213</v>
      </c>
      <c r="D83" s="51">
        <f t="shared" ref="D83:E83" si="20">SUM(D84:D90)</f>
        <v>133412.95000000001</v>
      </c>
      <c r="E83" s="51">
        <f t="shared" si="20"/>
        <v>25971.350000000002</v>
      </c>
      <c r="F83" s="52">
        <f t="shared" si="0"/>
        <v>19.466888334303377</v>
      </c>
    </row>
    <row r="84" spans="1:6" ht="12.75" customHeight="1" x14ac:dyDescent="0.2">
      <c r="A84" s="53">
        <v>6412</v>
      </c>
      <c r="B84" s="85" t="s">
        <v>214</v>
      </c>
      <c r="C84" s="50" t="s">
        <v>215</v>
      </c>
      <c r="D84" s="310">
        <v>0</v>
      </c>
      <c r="E84" s="242">
        <v>0</v>
      </c>
      <c r="F84" s="52" t="str">
        <f t="shared" si="0"/>
        <v>-</v>
      </c>
    </row>
    <row r="85" spans="1:6" ht="12.75" customHeight="1" x14ac:dyDescent="0.2">
      <c r="A85" s="53">
        <v>6413</v>
      </c>
      <c r="B85" s="85" t="s">
        <v>216</v>
      </c>
      <c r="C85" s="50" t="s">
        <v>217</v>
      </c>
      <c r="D85" s="310">
        <v>527.79999999999995</v>
      </c>
      <c r="E85" s="242">
        <v>2299.44</v>
      </c>
      <c r="F85" s="52">
        <f t="shared" si="0"/>
        <v>435.66502463054189</v>
      </c>
    </row>
    <row r="86" spans="1:6" ht="12.75" customHeight="1" x14ac:dyDescent="0.2">
      <c r="A86" s="53">
        <v>6414</v>
      </c>
      <c r="B86" s="85" t="s">
        <v>218</v>
      </c>
      <c r="C86" s="50" t="s">
        <v>219</v>
      </c>
      <c r="D86" s="310">
        <v>412.48</v>
      </c>
      <c r="E86" s="242">
        <v>12730.87</v>
      </c>
      <c r="F86" s="52">
        <f t="shared" si="0"/>
        <v>3086.421159813809</v>
      </c>
    </row>
    <row r="87" spans="1:6" ht="12.75" customHeight="1" x14ac:dyDescent="0.2">
      <c r="A87" s="53">
        <v>6415</v>
      </c>
      <c r="B87" s="85" t="s">
        <v>220</v>
      </c>
      <c r="C87" s="50" t="s">
        <v>221</v>
      </c>
      <c r="D87" s="310">
        <v>22.64</v>
      </c>
      <c r="E87" s="242">
        <v>0</v>
      </c>
      <c r="F87" s="52">
        <f t="shared" si="0"/>
        <v>0</v>
      </c>
    </row>
    <row r="88" spans="1:6" ht="12.75" customHeight="1" x14ac:dyDescent="0.2">
      <c r="A88" s="53">
        <v>6416</v>
      </c>
      <c r="B88" s="85" t="s">
        <v>222</v>
      </c>
      <c r="C88" s="50" t="s">
        <v>223</v>
      </c>
      <c r="D88" s="310">
        <v>0</v>
      </c>
      <c r="E88" s="242">
        <v>0</v>
      </c>
      <c r="F88" s="52" t="str">
        <f t="shared" si="0"/>
        <v>-</v>
      </c>
    </row>
    <row r="89" spans="1:6" ht="24" x14ac:dyDescent="0.2">
      <c r="A89" s="53">
        <v>6417</v>
      </c>
      <c r="B89" s="85" t="s">
        <v>224</v>
      </c>
      <c r="C89" s="50" t="s">
        <v>225</v>
      </c>
      <c r="D89" s="310">
        <v>0</v>
      </c>
      <c r="E89" s="242">
        <v>0</v>
      </c>
      <c r="F89" s="52" t="str">
        <f t="shared" si="0"/>
        <v>-</v>
      </c>
    </row>
    <row r="90" spans="1:6" ht="12.75" customHeight="1" x14ac:dyDescent="0.2">
      <c r="A90" s="53">
        <v>6419</v>
      </c>
      <c r="B90" s="85" t="s">
        <v>226</v>
      </c>
      <c r="C90" s="50" t="s">
        <v>227</v>
      </c>
      <c r="D90" s="310">
        <v>132450.03</v>
      </c>
      <c r="E90" s="242">
        <v>10941.04</v>
      </c>
      <c r="F90" s="52">
        <f t="shared" si="0"/>
        <v>8.2605039802558</v>
      </c>
    </row>
    <row r="91" spans="1:6" ht="12.75" customHeight="1" x14ac:dyDescent="0.2">
      <c r="A91" s="53">
        <v>642</v>
      </c>
      <c r="B91" s="85" t="s">
        <v>228</v>
      </c>
      <c r="C91" s="50" t="s">
        <v>229</v>
      </c>
      <c r="D91" s="51">
        <f t="shared" ref="D91:E91" si="21">SUM(D92:D97)</f>
        <v>894416.76000000013</v>
      </c>
      <c r="E91" s="51">
        <f t="shared" si="21"/>
        <v>1222364.78</v>
      </c>
      <c r="F91" s="52">
        <f t="shared" si="0"/>
        <v>136.66613089853098</v>
      </c>
    </row>
    <row r="92" spans="1:6" ht="12.75" customHeight="1" x14ac:dyDescent="0.2">
      <c r="A92" s="53">
        <v>6421</v>
      </c>
      <c r="B92" s="85" t="s">
        <v>230</v>
      </c>
      <c r="C92" s="50" t="s">
        <v>231</v>
      </c>
      <c r="D92" s="242">
        <v>60093.69</v>
      </c>
      <c r="E92" s="242">
        <v>65570.33</v>
      </c>
      <c r="F92" s="52">
        <f t="shared" si="0"/>
        <v>109.11350259902494</v>
      </c>
    </row>
    <row r="93" spans="1:6" ht="12.75" customHeight="1" x14ac:dyDescent="0.2">
      <c r="A93" s="53">
        <v>6422</v>
      </c>
      <c r="B93" s="85" t="s">
        <v>232</v>
      </c>
      <c r="C93" s="50" t="s">
        <v>233</v>
      </c>
      <c r="D93" s="242">
        <v>94528.72</v>
      </c>
      <c r="E93" s="242">
        <v>99157.21</v>
      </c>
      <c r="F93" s="52">
        <f t="shared" si="0"/>
        <v>104.89638492936326</v>
      </c>
    </row>
    <row r="94" spans="1:6" ht="12.75" customHeight="1" x14ac:dyDescent="0.2">
      <c r="A94" s="53">
        <v>6423</v>
      </c>
      <c r="B94" s="85" t="s">
        <v>234</v>
      </c>
      <c r="C94" s="50" t="s">
        <v>235</v>
      </c>
      <c r="D94" s="242">
        <v>723898.05</v>
      </c>
      <c r="E94" s="242">
        <v>1050453.2</v>
      </c>
      <c r="F94" s="52">
        <f t="shared" si="0"/>
        <v>145.11065473929651</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15896.3</v>
      </c>
      <c r="E97" s="242">
        <v>7184.04</v>
      </c>
      <c r="F97" s="52">
        <f t="shared" si="0"/>
        <v>45.19315815630052</v>
      </c>
    </row>
    <row r="98" spans="1:6" ht="12.75" customHeight="1" x14ac:dyDescent="0.2">
      <c r="A98" s="53">
        <v>643</v>
      </c>
      <c r="B98" s="85" t="s">
        <v>242</v>
      </c>
      <c r="C98" s="50" t="s">
        <v>243</v>
      </c>
      <c r="D98" s="51">
        <f t="shared" ref="D98:E98" si="22">SUM(D99:D105)</f>
        <v>0</v>
      </c>
      <c r="E98" s="51">
        <f t="shared" si="22"/>
        <v>456.48</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456.48</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6468220.2700000005</v>
      </c>
      <c r="E106" s="51">
        <f t="shared" si="23"/>
        <v>3767333.69</v>
      </c>
      <c r="F106" s="52">
        <f t="shared" si="0"/>
        <v>58.243744534692532</v>
      </c>
    </row>
    <row r="107" spans="1:6" ht="12.75" customHeight="1" x14ac:dyDescent="0.2">
      <c r="A107" s="53">
        <v>651</v>
      </c>
      <c r="B107" s="85" t="s">
        <v>260</v>
      </c>
      <c r="C107" s="50" t="s">
        <v>261</v>
      </c>
      <c r="D107" s="51">
        <f t="shared" ref="D107:E107" si="24">SUM(D108:D111)</f>
        <v>110788.78</v>
      </c>
      <c r="E107" s="51">
        <f t="shared" si="24"/>
        <v>102556.62999999999</v>
      </c>
      <c r="F107" s="52">
        <f t="shared" si="0"/>
        <v>92.569509295074809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84109.33</v>
      </c>
      <c r="E109" s="242">
        <v>88259.15</v>
      </c>
      <c r="F109" s="52">
        <f t="shared" si="0"/>
        <v>104.93384027669701</v>
      </c>
    </row>
    <row r="110" spans="1:6" ht="12.75" customHeight="1" x14ac:dyDescent="0.2">
      <c r="A110" s="53">
        <v>6513</v>
      </c>
      <c r="B110" s="85" t="s">
        <v>266</v>
      </c>
      <c r="C110" s="50" t="s">
        <v>267</v>
      </c>
      <c r="D110" s="242">
        <v>26230.02</v>
      </c>
      <c r="E110" s="242">
        <v>12573.55</v>
      </c>
      <c r="F110" s="52">
        <f t="shared" si="0"/>
        <v>47.935724029184875</v>
      </c>
    </row>
    <row r="111" spans="1:6" ht="12.75" customHeight="1" x14ac:dyDescent="0.2">
      <c r="A111" s="53">
        <v>6514</v>
      </c>
      <c r="B111" s="85" t="s">
        <v>268</v>
      </c>
      <c r="C111" s="50" t="s">
        <v>269</v>
      </c>
      <c r="D111" s="242">
        <v>449.43</v>
      </c>
      <c r="E111" s="242">
        <v>1723.93</v>
      </c>
      <c r="F111" s="52">
        <f t="shared" si="0"/>
        <v>383.58142536101286</v>
      </c>
    </row>
    <row r="112" spans="1:6" ht="12.75" customHeight="1" x14ac:dyDescent="0.2">
      <c r="A112" s="53">
        <v>652</v>
      </c>
      <c r="B112" s="85" t="s">
        <v>270</v>
      </c>
      <c r="C112" s="50" t="s">
        <v>271</v>
      </c>
      <c r="D112" s="51">
        <f t="shared" ref="D112:E112" si="25">SUM(D113:D119)</f>
        <v>6357431.4900000002</v>
      </c>
      <c r="E112" s="51">
        <f t="shared" si="25"/>
        <v>3664777.06</v>
      </c>
      <c r="F112" s="52">
        <f t="shared" si="0"/>
        <v>57.645561195029096</v>
      </c>
    </row>
    <row r="113" spans="1:6" ht="12.75" customHeight="1" x14ac:dyDescent="0.2">
      <c r="A113" s="53">
        <v>6521</v>
      </c>
      <c r="B113" s="85" t="s">
        <v>272</v>
      </c>
      <c r="C113" s="50" t="s">
        <v>273</v>
      </c>
      <c r="D113" s="310">
        <v>0</v>
      </c>
      <c r="E113" s="242">
        <v>0</v>
      </c>
      <c r="F113" s="52" t="str">
        <f t="shared" si="0"/>
        <v>-</v>
      </c>
    </row>
    <row r="114" spans="1:6" ht="12.75" customHeight="1" x14ac:dyDescent="0.2">
      <c r="A114" s="53">
        <v>6522</v>
      </c>
      <c r="B114" s="85" t="s">
        <v>274</v>
      </c>
      <c r="C114" s="50" t="s">
        <v>275</v>
      </c>
      <c r="D114" s="310">
        <v>0</v>
      </c>
      <c r="E114" s="242">
        <v>0</v>
      </c>
      <c r="F114" s="52" t="str">
        <f t="shared" si="0"/>
        <v>-</v>
      </c>
    </row>
    <row r="115" spans="1:6" ht="12.75" customHeight="1" x14ac:dyDescent="0.2">
      <c r="A115" s="53">
        <v>6524</v>
      </c>
      <c r="B115" s="85" t="s">
        <v>276</v>
      </c>
      <c r="C115" s="50" t="s">
        <v>277</v>
      </c>
      <c r="D115" s="310">
        <v>0</v>
      </c>
      <c r="E115" s="242">
        <v>0</v>
      </c>
      <c r="F115" s="52" t="str">
        <f t="shared" si="0"/>
        <v>-</v>
      </c>
    </row>
    <row r="116" spans="1:6" ht="12.75" customHeight="1" x14ac:dyDescent="0.2">
      <c r="A116" s="53">
        <v>6525</v>
      </c>
      <c r="B116" s="85" t="s">
        <v>278</v>
      </c>
      <c r="C116" s="50" t="s">
        <v>279</v>
      </c>
      <c r="D116" s="310">
        <v>0</v>
      </c>
      <c r="E116" s="242">
        <v>0</v>
      </c>
      <c r="F116" s="52" t="str">
        <f t="shared" si="0"/>
        <v>-</v>
      </c>
    </row>
    <row r="117" spans="1:6" ht="12.75" customHeight="1" x14ac:dyDescent="0.2">
      <c r="A117" s="53">
        <v>6526</v>
      </c>
      <c r="B117" s="85" t="s">
        <v>280</v>
      </c>
      <c r="C117" s="50" t="s">
        <v>281</v>
      </c>
      <c r="D117" s="310">
        <v>6357431.4900000002</v>
      </c>
      <c r="E117" s="242">
        <v>3664777.06</v>
      </c>
      <c r="F117" s="52">
        <f t="shared" si="0"/>
        <v>57.645561195029096</v>
      </c>
    </row>
    <row r="118" spans="1:6" ht="12.75" customHeight="1" x14ac:dyDescent="0.2">
      <c r="A118" s="53">
        <v>6527</v>
      </c>
      <c r="B118" s="85" t="s">
        <v>282</v>
      </c>
      <c r="C118" s="50" t="s">
        <v>283</v>
      </c>
      <c r="D118" s="310">
        <v>0</v>
      </c>
      <c r="E118" s="242">
        <v>0</v>
      </c>
      <c r="F118" s="52" t="str">
        <f t="shared" si="0"/>
        <v>-</v>
      </c>
    </row>
    <row r="119" spans="1:6" ht="24" x14ac:dyDescent="0.2">
      <c r="A119" s="53" t="s">
        <v>284</v>
      </c>
      <c r="B119" s="232" t="s">
        <v>285</v>
      </c>
      <c r="C119" s="50" t="s">
        <v>284</v>
      </c>
      <c r="D119" s="310">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7676595.8599999994</v>
      </c>
      <c r="E124" s="51">
        <f t="shared" si="27"/>
        <v>7848637.3299999991</v>
      </c>
      <c r="F124" s="52">
        <f t="shared" si="0"/>
        <v>102.24111667642224</v>
      </c>
    </row>
    <row r="125" spans="1:6" ht="12.75" customHeight="1" x14ac:dyDescent="0.2">
      <c r="A125" s="53">
        <v>661</v>
      </c>
      <c r="B125" s="86" t="s">
        <v>296</v>
      </c>
      <c r="C125" s="50" t="s">
        <v>297</v>
      </c>
      <c r="D125" s="51">
        <f t="shared" ref="D125:E125" si="28">SUM(D126:D127)</f>
        <v>7228373.5499999998</v>
      </c>
      <c r="E125" s="51">
        <f t="shared" si="28"/>
        <v>7600332.1999999993</v>
      </c>
      <c r="F125" s="52">
        <f t="shared" si="0"/>
        <v>105.1458138878282</v>
      </c>
    </row>
    <row r="126" spans="1:6" ht="12.75" customHeight="1" x14ac:dyDescent="0.2">
      <c r="A126" s="53">
        <v>6614</v>
      </c>
      <c r="B126" s="86" t="s">
        <v>298</v>
      </c>
      <c r="C126" s="50" t="s">
        <v>299</v>
      </c>
      <c r="D126" s="310">
        <v>657731.89</v>
      </c>
      <c r="E126" s="242">
        <v>942319.52</v>
      </c>
      <c r="F126" s="52">
        <f t="shared" si="0"/>
        <v>143.26802977425953</v>
      </c>
    </row>
    <row r="127" spans="1:6" ht="12.75" customHeight="1" x14ac:dyDescent="0.2">
      <c r="A127" s="53">
        <v>6615</v>
      </c>
      <c r="B127" s="86" t="s">
        <v>300</v>
      </c>
      <c r="C127" s="50" t="s">
        <v>301</v>
      </c>
      <c r="D127" s="310">
        <v>6570641.6600000001</v>
      </c>
      <c r="E127" s="242">
        <v>6658012.6799999997</v>
      </c>
      <c r="F127" s="52">
        <f t="shared" si="0"/>
        <v>101.32971823028925</v>
      </c>
    </row>
    <row r="128" spans="1:6" ht="24" x14ac:dyDescent="0.2">
      <c r="A128" s="53">
        <v>663</v>
      </c>
      <c r="B128" s="231" t="s">
        <v>302</v>
      </c>
      <c r="C128" s="50" t="s">
        <v>303</v>
      </c>
      <c r="D128" s="51">
        <f t="shared" ref="D128:E128" si="29">SUM(D129:D132)</f>
        <v>448222.31</v>
      </c>
      <c r="E128" s="51">
        <f t="shared" si="29"/>
        <v>248305.13</v>
      </c>
      <c r="F128" s="52">
        <f t="shared" si="0"/>
        <v>55.397762329144214</v>
      </c>
    </row>
    <row r="129" spans="1:6" ht="12.75" customHeight="1" x14ac:dyDescent="0.2">
      <c r="A129" s="53">
        <v>6631</v>
      </c>
      <c r="B129" s="86" t="s">
        <v>304</v>
      </c>
      <c r="C129" s="50" t="s">
        <v>305</v>
      </c>
      <c r="D129" s="310">
        <v>151962.69</v>
      </c>
      <c r="E129" s="242">
        <v>73455.67</v>
      </c>
      <c r="F129" s="52">
        <f t="shared" si="0"/>
        <v>48.33796374623271</v>
      </c>
    </row>
    <row r="130" spans="1:6" ht="12.75" customHeight="1" x14ac:dyDescent="0.2">
      <c r="A130" s="53">
        <v>6632</v>
      </c>
      <c r="B130" s="232" t="s">
        <v>306</v>
      </c>
      <c r="C130" s="50" t="s">
        <v>307</v>
      </c>
      <c r="D130" s="310">
        <v>296259.62</v>
      </c>
      <c r="E130" s="242">
        <v>174849.46</v>
      </c>
      <c r="F130" s="52">
        <f t="shared" si="0"/>
        <v>59.018998269153244</v>
      </c>
    </row>
    <row r="131" spans="1:6" ht="24" x14ac:dyDescent="0.2">
      <c r="A131" s="53" t="s">
        <v>308</v>
      </c>
      <c r="B131" s="232" t="s">
        <v>309</v>
      </c>
      <c r="C131" s="54" t="s">
        <v>308</v>
      </c>
      <c r="D131" s="310">
        <v>0</v>
      </c>
      <c r="E131" s="242">
        <v>0</v>
      </c>
      <c r="F131" s="52" t="str">
        <f t="shared" si="0"/>
        <v>-</v>
      </c>
    </row>
    <row r="132" spans="1:6" ht="24" x14ac:dyDescent="0.2">
      <c r="A132" s="53" t="s">
        <v>310</v>
      </c>
      <c r="B132" s="232" t="s">
        <v>311</v>
      </c>
      <c r="C132" s="54" t="s">
        <v>310</v>
      </c>
      <c r="D132" s="310">
        <v>0</v>
      </c>
      <c r="E132" s="242">
        <v>0</v>
      </c>
      <c r="F132" s="52" t="str">
        <f>IF(D132&lt;&gt;0,IF(E132/D132&gt;=100,"&gt;&gt;100",E132/D132*100),"-")</f>
        <v>-</v>
      </c>
    </row>
    <row r="133" spans="1:6" ht="24" x14ac:dyDescent="0.2">
      <c r="A133" s="53">
        <v>67</v>
      </c>
      <c r="B133" s="232" t="s">
        <v>312</v>
      </c>
      <c r="C133" s="50" t="s">
        <v>313</v>
      </c>
      <c r="D133" s="51">
        <f t="shared" ref="D133:E133" si="30">D134+D138</f>
        <v>43996761.899999999</v>
      </c>
      <c r="E133" s="51">
        <f t="shared" si="30"/>
        <v>20037174.609999999</v>
      </c>
      <c r="F133" s="52">
        <f t="shared" ref="F133:F223" si="31">IF(D133&lt;&gt;0,IF(E133/D133&gt;=100,"&gt;&gt;100",E133/D133*100),"-")</f>
        <v>45.542384813551472</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310">
        <v>43996761.899999999</v>
      </c>
      <c r="E138" s="242">
        <v>20037174.609999999</v>
      </c>
      <c r="F138" s="52">
        <f t="shared" si="31"/>
        <v>45.542384813551472</v>
      </c>
    </row>
    <row r="139" spans="1:6" ht="12.75" customHeight="1" x14ac:dyDescent="0.2">
      <c r="A139" s="53">
        <v>68</v>
      </c>
      <c r="B139" s="85" t="s">
        <v>324</v>
      </c>
      <c r="C139" s="50" t="s">
        <v>325</v>
      </c>
      <c r="D139" s="51">
        <f t="shared" ref="D139:E139" si="33">D140+D150</f>
        <v>341691.94</v>
      </c>
      <c r="E139" s="51">
        <f t="shared" si="33"/>
        <v>355099.85</v>
      </c>
      <c r="F139" s="52">
        <f t="shared" si="31"/>
        <v>103.92397608208141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310">
        <v>341691.94</v>
      </c>
      <c r="E150" s="242">
        <v>355099.85</v>
      </c>
      <c r="F150" s="52">
        <f t="shared" si="31"/>
        <v>103.92397608208141</v>
      </c>
    </row>
    <row r="151" spans="1:6" ht="12.75" customHeight="1" x14ac:dyDescent="0.2">
      <c r="A151" s="53">
        <v>3</v>
      </c>
      <c r="B151" s="85" t="s">
        <v>348</v>
      </c>
      <c r="C151" s="50" t="s">
        <v>56</v>
      </c>
      <c r="D151" s="51">
        <f t="shared" ref="D151:E151" si="35">D152+D163+D196+D215+D224+D252+D263</f>
        <v>119315154.85999998</v>
      </c>
      <c r="E151" s="51">
        <f t="shared" si="35"/>
        <v>95137182.139999986</v>
      </c>
      <c r="F151" s="52">
        <f t="shared" si="31"/>
        <v>79.736042124431265</v>
      </c>
    </row>
    <row r="152" spans="1:6" ht="12.75" customHeight="1" x14ac:dyDescent="0.2">
      <c r="A152" s="53">
        <v>31</v>
      </c>
      <c r="B152" s="85" t="s">
        <v>349</v>
      </c>
      <c r="C152" s="50" t="s">
        <v>350</v>
      </c>
      <c r="D152" s="51">
        <f t="shared" ref="D152:E152" si="36">D153+D158+D159</f>
        <v>78739051.149999991</v>
      </c>
      <c r="E152" s="51">
        <f t="shared" si="36"/>
        <v>68006297.86999999</v>
      </c>
      <c r="F152" s="52">
        <f t="shared" si="31"/>
        <v>86.369211816441862</v>
      </c>
    </row>
    <row r="153" spans="1:6" ht="12.75" customHeight="1" x14ac:dyDescent="0.2">
      <c r="A153" s="53">
        <v>311</v>
      </c>
      <c r="B153" s="85" t="s">
        <v>351</v>
      </c>
      <c r="C153" s="50" t="s">
        <v>352</v>
      </c>
      <c r="D153" s="51">
        <f t="shared" ref="D153:E153" si="37">SUM(D154:D157)</f>
        <v>64625824.57</v>
      </c>
      <c r="E153" s="51">
        <f t="shared" si="37"/>
        <v>55292560.049999997</v>
      </c>
      <c r="F153" s="52">
        <f t="shared" si="31"/>
        <v>85.557995457542518</v>
      </c>
    </row>
    <row r="154" spans="1:6" ht="12.75" customHeight="1" x14ac:dyDescent="0.2">
      <c r="A154" s="53">
        <v>3111</v>
      </c>
      <c r="B154" s="85" t="s">
        <v>353</v>
      </c>
      <c r="C154" s="50" t="s">
        <v>354</v>
      </c>
      <c r="D154" s="310">
        <v>59953690.600000001</v>
      </c>
      <c r="E154" s="242">
        <v>52340555.079999998</v>
      </c>
      <c r="F154" s="52">
        <f t="shared" si="31"/>
        <v>87.301639909386992</v>
      </c>
    </row>
    <row r="155" spans="1:6" ht="12.75" customHeight="1" x14ac:dyDescent="0.2">
      <c r="A155" s="53">
        <v>3112</v>
      </c>
      <c r="B155" s="85" t="s">
        <v>355</v>
      </c>
      <c r="C155" s="50" t="s">
        <v>356</v>
      </c>
      <c r="D155" s="310">
        <v>0</v>
      </c>
      <c r="E155" s="242">
        <v>4555.57</v>
      </c>
      <c r="F155" s="52" t="str">
        <f t="shared" si="31"/>
        <v>-</v>
      </c>
    </row>
    <row r="156" spans="1:6" ht="12.75" customHeight="1" x14ac:dyDescent="0.2">
      <c r="A156" s="53">
        <v>3113</v>
      </c>
      <c r="B156" s="85" t="s">
        <v>357</v>
      </c>
      <c r="C156" s="50" t="s">
        <v>358</v>
      </c>
      <c r="D156" s="310">
        <v>3032799.64</v>
      </c>
      <c r="E156" s="242">
        <v>1783276.14</v>
      </c>
      <c r="F156" s="52">
        <f t="shared" si="31"/>
        <v>58.799668678409624</v>
      </c>
    </row>
    <row r="157" spans="1:6" ht="12.75" customHeight="1" x14ac:dyDescent="0.2">
      <c r="A157" s="53">
        <v>3114</v>
      </c>
      <c r="B157" s="85" t="s">
        <v>359</v>
      </c>
      <c r="C157" s="50" t="s">
        <v>360</v>
      </c>
      <c r="D157" s="310">
        <v>1639334.33</v>
      </c>
      <c r="E157" s="242">
        <v>1164173.26</v>
      </c>
      <c r="F157" s="52">
        <f t="shared" si="31"/>
        <v>71.014999118575162</v>
      </c>
    </row>
    <row r="158" spans="1:6" ht="12.75" customHeight="1" x14ac:dyDescent="0.2">
      <c r="A158" s="53">
        <v>312</v>
      </c>
      <c r="B158" s="85" t="s">
        <v>361</v>
      </c>
      <c r="C158" s="50" t="s">
        <v>362</v>
      </c>
      <c r="D158" s="310">
        <v>3208984.76</v>
      </c>
      <c r="E158" s="242">
        <v>2772931.69</v>
      </c>
      <c r="F158" s="52">
        <f t="shared" si="31"/>
        <v>86.411494518908214</v>
      </c>
    </row>
    <row r="159" spans="1:6" ht="12.75" customHeight="1" x14ac:dyDescent="0.2">
      <c r="A159" s="53">
        <v>313</v>
      </c>
      <c r="B159" s="85" t="s">
        <v>363</v>
      </c>
      <c r="C159" s="50" t="s">
        <v>364</v>
      </c>
      <c r="D159" s="51">
        <f t="shared" ref="D159:E159" si="38">SUM(D160:D162)</f>
        <v>10904241.819999998</v>
      </c>
      <c r="E159" s="51">
        <f t="shared" si="38"/>
        <v>9940806.1300000008</v>
      </c>
      <c r="F159" s="52">
        <f t="shared" si="31"/>
        <v>91.164578831763308</v>
      </c>
    </row>
    <row r="160" spans="1:6" ht="12.75" customHeight="1" x14ac:dyDescent="0.2">
      <c r="A160" s="53">
        <v>3131</v>
      </c>
      <c r="B160" s="85" t="s">
        <v>142</v>
      </c>
      <c r="C160" s="50" t="s">
        <v>365</v>
      </c>
      <c r="D160" s="310">
        <v>814803.62</v>
      </c>
      <c r="E160" s="242">
        <v>1110416</v>
      </c>
      <c r="F160" s="52">
        <f t="shared" si="31"/>
        <v>136.28019963877921</v>
      </c>
    </row>
    <row r="161" spans="1:6" ht="12.75" customHeight="1" x14ac:dyDescent="0.2">
      <c r="A161" s="53">
        <v>3132</v>
      </c>
      <c r="B161" s="85" t="s">
        <v>366</v>
      </c>
      <c r="C161" s="50" t="s">
        <v>367</v>
      </c>
      <c r="D161" s="310">
        <v>10086002.119999999</v>
      </c>
      <c r="E161" s="242">
        <v>8827358.4000000004</v>
      </c>
      <c r="F161" s="52">
        <f t="shared" si="31"/>
        <v>87.520885827456098</v>
      </c>
    </row>
    <row r="162" spans="1:6" ht="12.75" customHeight="1" x14ac:dyDescent="0.2">
      <c r="A162" s="53">
        <v>3133</v>
      </c>
      <c r="B162" s="85" t="s">
        <v>368</v>
      </c>
      <c r="C162" s="50" t="s">
        <v>369</v>
      </c>
      <c r="D162" s="310">
        <v>3436.08</v>
      </c>
      <c r="E162" s="242">
        <v>3031.73</v>
      </c>
      <c r="F162" s="52">
        <f t="shared" si="31"/>
        <v>88.232229750180437</v>
      </c>
    </row>
    <row r="163" spans="1:6" ht="12.75" customHeight="1" x14ac:dyDescent="0.2">
      <c r="A163" s="53">
        <v>32</v>
      </c>
      <c r="B163" s="85" t="s">
        <v>370</v>
      </c>
      <c r="C163" s="50" t="s">
        <v>371</v>
      </c>
      <c r="D163" s="51">
        <f t="shared" ref="D163:E163" si="39">D164+D169+D177+D187+D188</f>
        <v>28189340.980000004</v>
      </c>
      <c r="E163" s="51">
        <f t="shared" si="39"/>
        <v>19398505.470000003</v>
      </c>
      <c r="F163" s="52">
        <f t="shared" si="31"/>
        <v>68.815037158062708</v>
      </c>
    </row>
    <row r="164" spans="1:6" ht="12.75" customHeight="1" x14ac:dyDescent="0.2">
      <c r="A164" s="53">
        <v>321</v>
      </c>
      <c r="B164" s="85" t="s">
        <v>372</v>
      </c>
      <c r="C164" s="50" t="s">
        <v>373</v>
      </c>
      <c r="D164" s="51">
        <f t="shared" ref="D164:E164" si="40">SUM(D165:D168)</f>
        <v>3159397.6800000006</v>
      </c>
      <c r="E164" s="51">
        <f t="shared" si="40"/>
        <v>2418057.0799999996</v>
      </c>
      <c r="F164" s="52">
        <f t="shared" si="31"/>
        <v>76.535381895956803</v>
      </c>
    </row>
    <row r="165" spans="1:6" ht="12.75" customHeight="1" x14ac:dyDescent="0.2">
      <c r="A165" s="53">
        <v>3211</v>
      </c>
      <c r="B165" s="85" t="s">
        <v>374</v>
      </c>
      <c r="C165" s="50" t="s">
        <v>375</v>
      </c>
      <c r="D165" s="310">
        <v>541946.51</v>
      </c>
      <c r="E165" s="242">
        <v>401981.76</v>
      </c>
      <c r="F165" s="52">
        <f t="shared" si="31"/>
        <v>74.173696588617204</v>
      </c>
    </row>
    <row r="166" spans="1:6" ht="12.75" customHeight="1" x14ac:dyDescent="0.2">
      <c r="A166" s="53">
        <v>3212</v>
      </c>
      <c r="B166" s="85" t="s">
        <v>376</v>
      </c>
      <c r="C166" s="50" t="s">
        <v>377</v>
      </c>
      <c r="D166" s="310">
        <v>2292525.35</v>
      </c>
      <c r="E166" s="242">
        <v>1790177.42</v>
      </c>
      <c r="F166" s="52">
        <f t="shared" si="31"/>
        <v>78.087573600876425</v>
      </c>
    </row>
    <row r="167" spans="1:6" ht="12.75" customHeight="1" x14ac:dyDescent="0.2">
      <c r="A167" s="53">
        <v>3213</v>
      </c>
      <c r="B167" s="85" t="s">
        <v>378</v>
      </c>
      <c r="C167" s="50" t="s">
        <v>379</v>
      </c>
      <c r="D167" s="310">
        <v>293552.2</v>
      </c>
      <c r="E167" s="242">
        <v>198290.23</v>
      </c>
      <c r="F167" s="52">
        <f t="shared" si="31"/>
        <v>67.548541622239583</v>
      </c>
    </row>
    <row r="168" spans="1:6" ht="12.75" customHeight="1" x14ac:dyDescent="0.2">
      <c r="A168" s="53">
        <v>3214</v>
      </c>
      <c r="B168" s="85" t="s">
        <v>380</v>
      </c>
      <c r="C168" s="50" t="s">
        <v>381</v>
      </c>
      <c r="D168" s="310">
        <v>31373.62</v>
      </c>
      <c r="E168" s="242">
        <v>27607.67</v>
      </c>
      <c r="F168" s="52">
        <f t="shared" si="31"/>
        <v>87.996444146387958</v>
      </c>
    </row>
    <row r="169" spans="1:6" ht="12.75" customHeight="1" x14ac:dyDescent="0.2">
      <c r="A169" s="53">
        <v>322</v>
      </c>
      <c r="B169" s="85" t="s">
        <v>382</v>
      </c>
      <c r="C169" s="50" t="s">
        <v>383</v>
      </c>
      <c r="D169" s="51">
        <f t="shared" ref="D169:E169" si="41">SUM(D170:D176)</f>
        <v>15586338.869999999</v>
      </c>
      <c r="E169" s="51">
        <f t="shared" si="41"/>
        <v>8924401.1699999999</v>
      </c>
      <c r="F169" s="52">
        <f t="shared" si="31"/>
        <v>57.25784127007114</v>
      </c>
    </row>
    <row r="170" spans="1:6" ht="12.75" customHeight="1" x14ac:dyDescent="0.2">
      <c r="A170" s="53">
        <v>3221</v>
      </c>
      <c r="B170" s="85" t="s">
        <v>384</v>
      </c>
      <c r="C170" s="50" t="s">
        <v>385</v>
      </c>
      <c r="D170" s="310">
        <v>946223.78</v>
      </c>
      <c r="E170" s="242">
        <v>773003.1</v>
      </c>
      <c r="F170" s="52">
        <f t="shared" si="31"/>
        <v>81.693476357146707</v>
      </c>
    </row>
    <row r="171" spans="1:6" ht="12.75" customHeight="1" x14ac:dyDescent="0.2">
      <c r="A171" s="53">
        <v>3222</v>
      </c>
      <c r="B171" s="85" t="s">
        <v>386</v>
      </c>
      <c r="C171" s="50" t="s">
        <v>387</v>
      </c>
      <c r="D171" s="310">
        <v>10896912</v>
      </c>
      <c r="E171" s="242">
        <v>5416492.7599999998</v>
      </c>
      <c r="F171" s="52">
        <f t="shared" si="31"/>
        <v>49.706676166605732</v>
      </c>
    </row>
    <row r="172" spans="1:6" ht="12.75" customHeight="1" x14ac:dyDescent="0.2">
      <c r="A172" s="53">
        <v>3223</v>
      </c>
      <c r="B172" s="85" t="s">
        <v>388</v>
      </c>
      <c r="C172" s="50" t="s">
        <v>389</v>
      </c>
      <c r="D172" s="310">
        <v>3135943.64</v>
      </c>
      <c r="E172" s="242">
        <v>2182016.4900000002</v>
      </c>
      <c r="F172" s="52">
        <f t="shared" si="31"/>
        <v>69.580857964653987</v>
      </c>
    </row>
    <row r="173" spans="1:6" ht="12.75" customHeight="1" x14ac:dyDescent="0.2">
      <c r="A173" s="53">
        <v>3224</v>
      </c>
      <c r="B173" s="85" t="s">
        <v>390</v>
      </c>
      <c r="C173" s="50" t="s">
        <v>391</v>
      </c>
      <c r="D173" s="310">
        <v>251513.62</v>
      </c>
      <c r="E173" s="242">
        <v>215818.33</v>
      </c>
      <c r="F173" s="52">
        <f t="shared" si="31"/>
        <v>85.807810328522166</v>
      </c>
    </row>
    <row r="174" spans="1:6" ht="12.75" customHeight="1" x14ac:dyDescent="0.2">
      <c r="A174" s="53">
        <v>3225</v>
      </c>
      <c r="B174" s="85" t="s">
        <v>392</v>
      </c>
      <c r="C174" s="50" t="s">
        <v>393</v>
      </c>
      <c r="D174" s="310">
        <v>271560.02</v>
      </c>
      <c r="E174" s="242">
        <v>220093.05</v>
      </c>
      <c r="F174" s="52">
        <f t="shared" si="31"/>
        <v>81.047663054377438</v>
      </c>
    </row>
    <row r="175" spans="1:6" ht="12.75" customHeight="1" x14ac:dyDescent="0.2">
      <c r="A175" s="53">
        <v>3226</v>
      </c>
      <c r="B175" s="85" t="s">
        <v>394</v>
      </c>
      <c r="C175" s="50" t="s">
        <v>395</v>
      </c>
      <c r="D175" s="310">
        <v>0</v>
      </c>
      <c r="E175" s="242">
        <v>0</v>
      </c>
      <c r="F175" s="52" t="str">
        <f t="shared" si="31"/>
        <v>-</v>
      </c>
    </row>
    <row r="176" spans="1:6" ht="12.75" customHeight="1" x14ac:dyDescent="0.2">
      <c r="A176" s="53">
        <v>3227</v>
      </c>
      <c r="B176" s="85" t="s">
        <v>396</v>
      </c>
      <c r="C176" s="50" t="s">
        <v>397</v>
      </c>
      <c r="D176" s="310">
        <v>84185.81</v>
      </c>
      <c r="E176" s="242">
        <v>116977.44</v>
      </c>
      <c r="F176" s="52">
        <f t="shared" si="31"/>
        <v>138.95149313168099</v>
      </c>
    </row>
    <row r="177" spans="1:6" ht="12.75" customHeight="1" x14ac:dyDescent="0.2">
      <c r="A177" s="53">
        <v>323</v>
      </c>
      <c r="B177" s="85" t="s">
        <v>398</v>
      </c>
      <c r="C177" s="50" t="s">
        <v>399</v>
      </c>
      <c r="D177" s="51">
        <f t="shared" ref="D177:E177" si="42">SUM(D178:D186)</f>
        <v>7926015.2999999998</v>
      </c>
      <c r="E177" s="51">
        <f t="shared" si="42"/>
        <v>6583244.2800000012</v>
      </c>
      <c r="F177" s="52">
        <f t="shared" si="31"/>
        <v>83.058687509725118</v>
      </c>
    </row>
    <row r="178" spans="1:6" ht="12.75" customHeight="1" x14ac:dyDescent="0.2">
      <c r="A178" s="53">
        <v>3231</v>
      </c>
      <c r="B178" s="85" t="s">
        <v>400</v>
      </c>
      <c r="C178" s="50" t="s">
        <v>401</v>
      </c>
      <c r="D178" s="310">
        <v>1363951.74</v>
      </c>
      <c r="E178" s="242">
        <v>2122259.5</v>
      </c>
      <c r="F178" s="52">
        <f t="shared" si="31"/>
        <v>155.59637762550162</v>
      </c>
    </row>
    <row r="179" spans="1:6" ht="12.75" customHeight="1" x14ac:dyDescent="0.2">
      <c r="A179" s="53">
        <v>3232</v>
      </c>
      <c r="B179" s="85" t="s">
        <v>402</v>
      </c>
      <c r="C179" s="50" t="s">
        <v>403</v>
      </c>
      <c r="D179" s="310">
        <v>1715971.5</v>
      </c>
      <c r="E179" s="242">
        <v>1037017.21</v>
      </c>
      <c r="F179" s="52">
        <f t="shared" si="31"/>
        <v>60.433242043938371</v>
      </c>
    </row>
    <row r="180" spans="1:6" ht="12.75" customHeight="1" x14ac:dyDescent="0.2">
      <c r="A180" s="53">
        <v>3233</v>
      </c>
      <c r="B180" s="85" t="s">
        <v>404</v>
      </c>
      <c r="C180" s="50" t="s">
        <v>405</v>
      </c>
      <c r="D180" s="310">
        <v>251034.82</v>
      </c>
      <c r="E180" s="242">
        <v>287438.84000000003</v>
      </c>
      <c r="F180" s="52">
        <f t="shared" si="31"/>
        <v>114.50158189210565</v>
      </c>
    </row>
    <row r="181" spans="1:6" ht="12.75" customHeight="1" x14ac:dyDescent="0.2">
      <c r="A181" s="53">
        <v>3234</v>
      </c>
      <c r="B181" s="85" t="s">
        <v>406</v>
      </c>
      <c r="C181" s="50" t="s">
        <v>407</v>
      </c>
      <c r="D181" s="310">
        <v>733035.29</v>
      </c>
      <c r="E181" s="242">
        <v>612914.28</v>
      </c>
      <c r="F181" s="52">
        <f t="shared" si="31"/>
        <v>83.613202305717095</v>
      </c>
    </row>
    <row r="182" spans="1:6" ht="12.75" customHeight="1" x14ac:dyDescent="0.2">
      <c r="A182" s="53">
        <v>3235</v>
      </c>
      <c r="B182" s="85" t="s">
        <v>408</v>
      </c>
      <c r="C182" s="50" t="s">
        <v>409</v>
      </c>
      <c r="D182" s="310">
        <v>265880.7</v>
      </c>
      <c r="E182" s="242">
        <v>254268.2</v>
      </c>
      <c r="F182" s="52">
        <f t="shared" si="31"/>
        <v>95.632439661848352</v>
      </c>
    </row>
    <row r="183" spans="1:6" ht="12.75" customHeight="1" x14ac:dyDescent="0.2">
      <c r="A183" s="53">
        <v>3236</v>
      </c>
      <c r="B183" s="85" t="s">
        <v>410</v>
      </c>
      <c r="C183" s="50" t="s">
        <v>411</v>
      </c>
      <c r="D183" s="310">
        <v>646490.38</v>
      </c>
      <c r="E183" s="242">
        <v>458995.65</v>
      </c>
      <c r="F183" s="52">
        <f t="shared" si="31"/>
        <v>70.998063420526066</v>
      </c>
    </row>
    <row r="184" spans="1:6" ht="12.75" customHeight="1" x14ac:dyDescent="0.2">
      <c r="A184" s="53">
        <v>3237</v>
      </c>
      <c r="B184" s="85" t="s">
        <v>412</v>
      </c>
      <c r="C184" s="50" t="s">
        <v>413</v>
      </c>
      <c r="D184" s="310">
        <v>1316567.47</v>
      </c>
      <c r="E184" s="242">
        <v>786409.41</v>
      </c>
      <c r="F184" s="52">
        <f t="shared" si="31"/>
        <v>59.73179711025368</v>
      </c>
    </row>
    <row r="185" spans="1:6" ht="12.75" customHeight="1" x14ac:dyDescent="0.2">
      <c r="A185" s="53">
        <v>3238</v>
      </c>
      <c r="B185" s="85" t="s">
        <v>414</v>
      </c>
      <c r="C185" s="50" t="s">
        <v>415</v>
      </c>
      <c r="D185" s="310">
        <v>502584.53</v>
      </c>
      <c r="E185" s="242">
        <v>403863.96</v>
      </c>
      <c r="F185" s="52">
        <f t="shared" si="31"/>
        <v>80.357419676248284</v>
      </c>
    </row>
    <row r="186" spans="1:6" ht="12.75" customHeight="1" x14ac:dyDescent="0.2">
      <c r="A186" s="53">
        <v>3239</v>
      </c>
      <c r="B186" s="85" t="s">
        <v>416</v>
      </c>
      <c r="C186" s="50" t="s">
        <v>417</v>
      </c>
      <c r="D186" s="310">
        <v>1130498.8700000001</v>
      </c>
      <c r="E186" s="242">
        <v>620077.23</v>
      </c>
      <c r="F186" s="52">
        <f t="shared" si="31"/>
        <v>54.849876143617905</v>
      </c>
    </row>
    <row r="187" spans="1:6" ht="12.75" customHeight="1" x14ac:dyDescent="0.2">
      <c r="A187" s="53">
        <v>324</v>
      </c>
      <c r="B187" s="85" t="s">
        <v>418</v>
      </c>
      <c r="C187" s="50" t="s">
        <v>419</v>
      </c>
      <c r="D187" s="310">
        <v>204754.92</v>
      </c>
      <c r="E187" s="242">
        <v>259044.51</v>
      </c>
      <c r="F187" s="52">
        <f t="shared" si="31"/>
        <v>126.51442514787922</v>
      </c>
    </row>
    <row r="188" spans="1:6" ht="12.75" customHeight="1" x14ac:dyDescent="0.2">
      <c r="A188" s="53">
        <v>329</v>
      </c>
      <c r="B188" s="85" t="s">
        <v>420</v>
      </c>
      <c r="C188" s="50" t="s">
        <v>421</v>
      </c>
      <c r="D188" s="51">
        <f t="shared" ref="D188:E188" si="43">SUM(D189:D195)</f>
        <v>1312834.21</v>
      </c>
      <c r="E188" s="51">
        <f t="shared" si="43"/>
        <v>1213758.4300000002</v>
      </c>
      <c r="F188" s="52">
        <f t="shared" si="31"/>
        <v>92.453290808136401</v>
      </c>
    </row>
    <row r="189" spans="1:6" ht="12.75" customHeight="1" x14ac:dyDescent="0.2">
      <c r="A189" s="53">
        <v>3291</v>
      </c>
      <c r="B189" s="232" t="s">
        <v>422</v>
      </c>
      <c r="C189" s="50" t="s">
        <v>423</v>
      </c>
      <c r="D189" s="310">
        <v>129522.53</v>
      </c>
      <c r="E189" s="242">
        <v>109948.96</v>
      </c>
      <c r="F189" s="52">
        <f t="shared" si="31"/>
        <v>84.887903286015188</v>
      </c>
    </row>
    <row r="190" spans="1:6" ht="12.75" customHeight="1" x14ac:dyDescent="0.2">
      <c r="A190" s="53">
        <v>3292</v>
      </c>
      <c r="B190" s="85" t="s">
        <v>424</v>
      </c>
      <c r="C190" s="50" t="s">
        <v>425</v>
      </c>
      <c r="D190" s="310">
        <v>195213</v>
      </c>
      <c r="E190" s="242">
        <v>152613.91</v>
      </c>
      <c r="F190" s="52">
        <f t="shared" si="31"/>
        <v>78.178148996224635</v>
      </c>
    </row>
    <row r="191" spans="1:6" ht="12.75" customHeight="1" x14ac:dyDescent="0.2">
      <c r="A191" s="53">
        <v>3293</v>
      </c>
      <c r="B191" s="85" t="s">
        <v>426</v>
      </c>
      <c r="C191" s="50" t="s">
        <v>427</v>
      </c>
      <c r="D191" s="310">
        <v>189387.74</v>
      </c>
      <c r="E191" s="242">
        <v>116736.89</v>
      </c>
      <c r="F191" s="52">
        <f t="shared" si="31"/>
        <v>61.639095540186503</v>
      </c>
    </row>
    <row r="192" spans="1:6" ht="12.75" customHeight="1" x14ac:dyDescent="0.2">
      <c r="A192" s="53">
        <v>3294</v>
      </c>
      <c r="B192" s="85" t="s">
        <v>428</v>
      </c>
      <c r="C192" s="50" t="s">
        <v>429</v>
      </c>
      <c r="D192" s="310">
        <v>38273.919999999998</v>
      </c>
      <c r="E192" s="242">
        <v>43607.11</v>
      </c>
      <c r="F192" s="52">
        <f t="shared" si="31"/>
        <v>113.93426646656523</v>
      </c>
    </row>
    <row r="193" spans="1:6" ht="12.75" customHeight="1" x14ac:dyDescent="0.2">
      <c r="A193" s="53">
        <v>3295</v>
      </c>
      <c r="B193" s="85" t="s">
        <v>430</v>
      </c>
      <c r="C193" s="50" t="s">
        <v>431</v>
      </c>
      <c r="D193" s="310">
        <v>159593.29999999999</v>
      </c>
      <c r="E193" s="242">
        <v>113216.95</v>
      </c>
      <c r="F193" s="52">
        <f t="shared" si="31"/>
        <v>70.940916692618046</v>
      </c>
    </row>
    <row r="194" spans="1:6" ht="12.75" customHeight="1" x14ac:dyDescent="0.2">
      <c r="A194" s="53" t="s">
        <v>432</v>
      </c>
      <c r="B194" s="85" t="s">
        <v>433</v>
      </c>
      <c r="C194" s="50" t="s">
        <v>432</v>
      </c>
      <c r="D194" s="310">
        <v>119151.29</v>
      </c>
      <c r="E194" s="242">
        <v>28935.56</v>
      </c>
      <c r="F194" s="52">
        <f t="shared" si="31"/>
        <v>24.284722389493226</v>
      </c>
    </row>
    <row r="195" spans="1:6" ht="12.75" customHeight="1" x14ac:dyDescent="0.2">
      <c r="A195" s="53">
        <v>3299</v>
      </c>
      <c r="B195" s="85" t="s">
        <v>434</v>
      </c>
      <c r="C195" s="50" t="s">
        <v>435</v>
      </c>
      <c r="D195" s="310">
        <v>481692.43</v>
      </c>
      <c r="E195" s="242">
        <v>648699.05000000005</v>
      </c>
      <c r="F195" s="52">
        <f t="shared" si="31"/>
        <v>134.670800203358</v>
      </c>
    </row>
    <row r="196" spans="1:6" ht="12.75" customHeight="1" x14ac:dyDescent="0.2">
      <c r="A196" s="53">
        <v>34</v>
      </c>
      <c r="B196" s="232" t="s">
        <v>436</v>
      </c>
      <c r="C196" s="50" t="s">
        <v>437</v>
      </c>
      <c r="D196" s="51">
        <f t="shared" ref="D196:E196" si="44">D197+D202+D210</f>
        <v>917762</v>
      </c>
      <c r="E196" s="51">
        <f t="shared" si="44"/>
        <v>364359.14</v>
      </c>
      <c r="F196" s="52">
        <f t="shared" si="31"/>
        <v>39.700830934381685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702172.31</v>
      </c>
      <c r="E202" s="51">
        <f t="shared" si="46"/>
        <v>172315.94999999998</v>
      </c>
      <c r="F202" s="52">
        <f t="shared" si="31"/>
        <v>24.540408037451659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310">
        <v>702172.31</v>
      </c>
      <c r="E205" s="242">
        <v>171506.52</v>
      </c>
      <c r="F205" s="52">
        <f t="shared" si="31"/>
        <v>24.425132913600649</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809.43</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215589.69</v>
      </c>
      <c r="E210" s="51">
        <f t="shared" si="47"/>
        <v>192043.19</v>
      </c>
      <c r="F210" s="52">
        <f t="shared" si="31"/>
        <v>89.078095524883409</v>
      </c>
    </row>
    <row r="211" spans="1:6" ht="12.75" customHeight="1" x14ac:dyDescent="0.2">
      <c r="A211" s="53">
        <v>3431</v>
      </c>
      <c r="B211" s="232" t="s">
        <v>466</v>
      </c>
      <c r="C211" s="50" t="s">
        <v>467</v>
      </c>
      <c r="D211" s="310">
        <v>108553.25</v>
      </c>
      <c r="E211" s="242">
        <v>92846.81</v>
      </c>
      <c r="F211" s="52">
        <f t="shared" si="31"/>
        <v>85.531119519682733</v>
      </c>
    </row>
    <row r="212" spans="1:6" ht="12.75" customHeight="1" x14ac:dyDescent="0.2">
      <c r="A212" s="53">
        <v>3432</v>
      </c>
      <c r="B212" s="85" t="s">
        <v>468</v>
      </c>
      <c r="C212" s="50" t="s">
        <v>469</v>
      </c>
      <c r="D212" s="310">
        <v>889.81</v>
      </c>
      <c r="E212" s="242">
        <v>0</v>
      </c>
      <c r="F212" s="52">
        <f t="shared" si="31"/>
        <v>0</v>
      </c>
    </row>
    <row r="213" spans="1:6" ht="12.75" customHeight="1" x14ac:dyDescent="0.2">
      <c r="A213" s="53">
        <v>3433</v>
      </c>
      <c r="B213" s="85" t="s">
        <v>470</v>
      </c>
      <c r="C213" s="50" t="s">
        <v>471</v>
      </c>
      <c r="D213" s="310">
        <v>62384.06</v>
      </c>
      <c r="E213" s="242">
        <v>57158.12</v>
      </c>
      <c r="F213" s="52">
        <f t="shared" si="31"/>
        <v>91.622956248759706</v>
      </c>
    </row>
    <row r="214" spans="1:6" ht="12.75" customHeight="1" x14ac:dyDescent="0.2">
      <c r="A214" s="53">
        <v>3434</v>
      </c>
      <c r="B214" s="85" t="s">
        <v>472</v>
      </c>
      <c r="C214" s="50" t="s">
        <v>473</v>
      </c>
      <c r="D214" s="310">
        <v>43762.57</v>
      </c>
      <c r="E214" s="242">
        <v>42038.26</v>
      </c>
      <c r="F214" s="52">
        <f t="shared" si="31"/>
        <v>96.05985206079076</v>
      </c>
    </row>
    <row r="215" spans="1:6" ht="12.75" customHeight="1" x14ac:dyDescent="0.2">
      <c r="A215" s="53">
        <v>35</v>
      </c>
      <c r="B215" s="85" t="s">
        <v>474</v>
      </c>
      <c r="C215" s="50" t="s">
        <v>475</v>
      </c>
      <c r="D215" s="51">
        <f t="shared" ref="D215:E215" si="48">D216+D219+D223</f>
        <v>1426209.94</v>
      </c>
      <c r="E215" s="51">
        <f t="shared" si="48"/>
        <v>872239.53</v>
      </c>
      <c r="F215" s="52">
        <f t="shared" si="31"/>
        <v>61.157863617189491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1351538.45</v>
      </c>
      <c r="E219" s="51">
        <f t="shared" si="50"/>
        <v>658427.49</v>
      </c>
      <c r="F219" s="52">
        <f t="shared" si="31"/>
        <v>48.716889260531218</v>
      </c>
    </row>
    <row r="220" spans="1:6" ht="12.75" customHeight="1" x14ac:dyDescent="0.2">
      <c r="A220" s="53">
        <v>3521</v>
      </c>
      <c r="B220" s="85" t="s">
        <v>484</v>
      </c>
      <c r="C220" s="50" t="s">
        <v>485</v>
      </c>
      <c r="D220" s="242">
        <v>1911.76</v>
      </c>
      <c r="E220" s="242">
        <v>0</v>
      </c>
      <c r="F220" s="52">
        <f t="shared" si="31"/>
        <v>0</v>
      </c>
    </row>
    <row r="221" spans="1:6" ht="12.75" customHeight="1" x14ac:dyDescent="0.2">
      <c r="A221" s="53">
        <v>3522</v>
      </c>
      <c r="B221" s="85" t="s">
        <v>486</v>
      </c>
      <c r="C221" s="50" t="s">
        <v>487</v>
      </c>
      <c r="D221" s="242">
        <v>227356.9</v>
      </c>
      <c r="E221" s="242">
        <v>167318.20000000001</v>
      </c>
      <c r="F221" s="52">
        <f t="shared" si="31"/>
        <v>73.592752188299542</v>
      </c>
    </row>
    <row r="222" spans="1:6" ht="12.75" customHeight="1" x14ac:dyDescent="0.2">
      <c r="A222" s="53">
        <v>3523</v>
      </c>
      <c r="B222" s="85" t="s">
        <v>488</v>
      </c>
      <c r="C222" s="50" t="s">
        <v>489</v>
      </c>
      <c r="D222" s="242">
        <v>1122269.79</v>
      </c>
      <c r="E222" s="242">
        <v>491109.29</v>
      </c>
      <c r="F222" s="52">
        <f t="shared" si="31"/>
        <v>43.760359084423008</v>
      </c>
    </row>
    <row r="223" spans="1:6" ht="24" x14ac:dyDescent="0.2">
      <c r="A223" s="53" t="s">
        <v>490</v>
      </c>
      <c r="B223" s="85" t="s">
        <v>491</v>
      </c>
      <c r="C223" s="50" t="s">
        <v>490</v>
      </c>
      <c r="D223" s="242">
        <v>74671.490000000005</v>
      </c>
      <c r="E223" s="242">
        <v>213812.04</v>
      </c>
      <c r="F223" s="52">
        <f t="shared" si="31"/>
        <v>286.33691386096621</v>
      </c>
    </row>
    <row r="224" spans="1:6" ht="24" x14ac:dyDescent="0.2">
      <c r="A224" s="53">
        <v>36</v>
      </c>
      <c r="B224" s="85" t="s">
        <v>492</v>
      </c>
      <c r="C224" s="50" t="s">
        <v>493</v>
      </c>
      <c r="D224" s="51">
        <f t="shared" ref="D224:E224" si="51">D225+D228+D231+D236+D240+D244+D247</f>
        <v>4392707.7700000005</v>
      </c>
      <c r="E224" s="51">
        <f t="shared" si="51"/>
        <v>176529.91999999998</v>
      </c>
      <c r="F224" s="52">
        <f t="shared" ref="F224:F235" si="52">IF(D224&lt;&gt;0,IF(E224/D224&gt;=100,"&gt;&gt;100",E224/D224*100),"-")</f>
        <v>4.018703934862482</v>
      </c>
    </row>
    <row r="225" spans="1:6" ht="12.75" customHeight="1" x14ac:dyDescent="0.2">
      <c r="A225" s="53">
        <v>361</v>
      </c>
      <c r="B225" s="85" t="s">
        <v>494</v>
      </c>
      <c r="C225" s="50" t="s">
        <v>495</v>
      </c>
      <c r="D225" s="51">
        <f t="shared" ref="D225:E225" si="53">SUM(D226:D227)</f>
        <v>0</v>
      </c>
      <c r="E225" s="51">
        <f t="shared" si="53"/>
        <v>28843.4</v>
      </c>
      <c r="F225" s="52" t="str">
        <f t="shared" si="52"/>
        <v>-</v>
      </c>
    </row>
    <row r="226" spans="1:6" ht="12.75" customHeight="1" x14ac:dyDescent="0.2">
      <c r="A226" s="53">
        <v>3611</v>
      </c>
      <c r="B226" s="85" t="s">
        <v>496</v>
      </c>
      <c r="C226" s="50" t="s">
        <v>497</v>
      </c>
      <c r="D226" s="242">
        <v>0</v>
      </c>
      <c r="E226" s="242">
        <v>28843.4</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4214642.95</v>
      </c>
      <c r="E231" s="51">
        <f t="shared" si="55"/>
        <v>101078.28</v>
      </c>
      <c r="F231" s="52">
        <f t="shared" si="52"/>
        <v>2.398264365431003</v>
      </c>
    </row>
    <row r="232" spans="1:6" ht="12.75" customHeight="1" x14ac:dyDescent="0.2">
      <c r="A232" s="53">
        <v>3631</v>
      </c>
      <c r="B232" s="85" t="s">
        <v>508</v>
      </c>
      <c r="C232" s="50" t="s">
        <v>509</v>
      </c>
      <c r="D232" s="242">
        <v>3920052.29</v>
      </c>
      <c r="E232" s="242">
        <v>101078.28</v>
      </c>
      <c r="F232" s="52">
        <f t="shared" si="52"/>
        <v>2.5784931557634909</v>
      </c>
    </row>
    <row r="233" spans="1:6" ht="12.75" customHeight="1" x14ac:dyDescent="0.2">
      <c r="A233" s="53">
        <v>3632</v>
      </c>
      <c r="B233" s="85" t="s">
        <v>510</v>
      </c>
      <c r="C233" s="50" t="s">
        <v>511</v>
      </c>
      <c r="D233" s="242">
        <v>294590.65999999997</v>
      </c>
      <c r="E233" s="242">
        <v>0</v>
      </c>
      <c r="F233" s="52">
        <f t="shared" si="52"/>
        <v>0</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39521.379999999997</v>
      </c>
      <c r="E236" s="51">
        <f t="shared" si="56"/>
        <v>14170.62</v>
      </c>
      <c r="F236" s="52">
        <f t="shared" ref="F236:F239" si="57">IF(D236&lt;&gt;0,IF(E236/D236&gt;=100,"&gt;&gt;100",E236/D236*100),"-")</f>
        <v>35.855579941793536</v>
      </c>
    </row>
    <row r="237" spans="1:6" ht="12.75" customHeight="1" x14ac:dyDescent="0.2">
      <c r="A237" s="53" t="s">
        <v>518</v>
      </c>
      <c r="B237" s="85" t="s">
        <v>519</v>
      </c>
      <c r="C237" s="50" t="s">
        <v>518</v>
      </c>
      <c r="D237" s="242">
        <v>39521.379999999997</v>
      </c>
      <c r="E237" s="242">
        <v>14170.62</v>
      </c>
      <c r="F237" s="52">
        <f t="shared" si="57"/>
        <v>35.855579941793536</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c r="E241" s="242">
        <v>0</v>
      </c>
      <c r="F241" s="52" t="str">
        <f t="shared" si="59"/>
        <v>-</v>
      </c>
    </row>
    <row r="242" spans="1:6" ht="24" x14ac:dyDescent="0.2">
      <c r="A242" s="53">
        <v>3673</v>
      </c>
      <c r="B242" s="85" t="s">
        <v>528</v>
      </c>
      <c r="C242" s="50" t="s">
        <v>529</v>
      </c>
      <c r="D242" s="242"/>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138543.44</v>
      </c>
      <c r="E244" s="51">
        <f t="shared" si="60"/>
        <v>32437.62</v>
      </c>
      <c r="F244" s="52">
        <f t="shared" ref="F244:F251" si="61">IF(D244&lt;&gt;0,IF(E244/D244&gt;=100,"&gt;&gt;100",E244/D244*100),"-")</f>
        <v>23.413320760622085</v>
      </c>
    </row>
    <row r="245" spans="1:6" ht="12.75" customHeight="1" x14ac:dyDescent="0.2">
      <c r="A245" s="53" t="s">
        <v>534</v>
      </c>
      <c r="B245" s="85" t="s">
        <v>535</v>
      </c>
      <c r="C245" s="50" t="s">
        <v>534</v>
      </c>
      <c r="D245" s="242">
        <v>138543.44</v>
      </c>
      <c r="E245" s="242">
        <v>32437.62</v>
      </c>
      <c r="F245" s="52">
        <f t="shared" si="61"/>
        <v>23.413320760622085</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4326597.8499999996</v>
      </c>
      <c r="E252" s="51">
        <f t="shared" si="63"/>
        <v>4479668.6100000003</v>
      </c>
      <c r="F252" s="52">
        <f t="shared" ref="F252:F258" si="64">IF(D252&lt;&gt;0,IF(E252/D252&gt;=100,"&gt;&gt;100",E252/D252*100),"-")</f>
        <v>103.53790126346041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4326597.8499999996</v>
      </c>
      <c r="E259" s="51">
        <f t="shared" si="66"/>
        <v>4479668.6100000003</v>
      </c>
      <c r="F259" s="52">
        <f t="shared" ref="F259:F262" si="67">IF(D259&lt;&gt;0,IF(E259/D259&gt;=100,"&gt;&gt;100",E259/D259*100),"-")</f>
        <v>103.53790126346041</v>
      </c>
    </row>
    <row r="260" spans="1:6" ht="12.75" customHeight="1" x14ac:dyDescent="0.2">
      <c r="A260" s="53">
        <v>3721</v>
      </c>
      <c r="B260" s="85" t="s">
        <v>560</v>
      </c>
      <c r="C260" s="50" t="s">
        <v>561</v>
      </c>
      <c r="D260" s="242">
        <v>665311.23</v>
      </c>
      <c r="E260" s="242">
        <v>797461.63</v>
      </c>
      <c r="F260" s="52">
        <f t="shared" si="67"/>
        <v>119.8629444448127</v>
      </c>
    </row>
    <row r="261" spans="1:6" ht="12.75" customHeight="1" x14ac:dyDescent="0.2">
      <c r="A261" s="53">
        <v>3722</v>
      </c>
      <c r="B261" s="85" t="s">
        <v>562</v>
      </c>
      <c r="C261" s="50" t="s">
        <v>563</v>
      </c>
      <c r="D261" s="242">
        <v>3605046.12</v>
      </c>
      <c r="E261" s="242">
        <v>3682086.98</v>
      </c>
      <c r="F261" s="52">
        <f t="shared" si="67"/>
        <v>102.13702841615795</v>
      </c>
    </row>
    <row r="262" spans="1:6" ht="12.75" customHeight="1" x14ac:dyDescent="0.2">
      <c r="A262" s="53" t="s">
        <v>564</v>
      </c>
      <c r="B262" s="85" t="s">
        <v>565</v>
      </c>
      <c r="C262" s="50" t="s">
        <v>564</v>
      </c>
      <c r="D262" s="242">
        <v>56240.5</v>
      </c>
      <c r="E262" s="242">
        <v>120</v>
      </c>
      <c r="F262" s="52">
        <f t="shared" si="67"/>
        <v>0.21336936904899495</v>
      </c>
    </row>
    <row r="263" spans="1:6" ht="12.75" customHeight="1" x14ac:dyDescent="0.2">
      <c r="A263" s="53">
        <v>38</v>
      </c>
      <c r="B263" s="85" t="s">
        <v>566</v>
      </c>
      <c r="C263" s="50" t="s">
        <v>567</v>
      </c>
      <c r="D263" s="51">
        <f t="shared" ref="D263:E263" si="68">D264+D268+D273+D279</f>
        <v>1323485.1700000002</v>
      </c>
      <c r="E263" s="51">
        <f t="shared" si="68"/>
        <v>1839581.6</v>
      </c>
      <c r="F263" s="52">
        <f t="shared" ref="F263:F267" si="69">IF(D263&lt;&gt;0,IF(E263/D263&gt;=100,"&gt;&gt;100",E263/D263*100),"-")</f>
        <v>138.99525598764359</v>
      </c>
    </row>
    <row r="264" spans="1:6" ht="12.75" customHeight="1" x14ac:dyDescent="0.2">
      <c r="A264" s="53">
        <v>381</v>
      </c>
      <c r="B264" s="85" t="s">
        <v>568</v>
      </c>
      <c r="C264" s="50" t="s">
        <v>569</v>
      </c>
      <c r="D264" s="51">
        <f t="shared" ref="D264:E264" si="70">SUM(D265:D267)</f>
        <v>1239426.31</v>
      </c>
      <c r="E264" s="51">
        <f t="shared" si="70"/>
        <v>1506308.6500000001</v>
      </c>
      <c r="F264" s="52">
        <f t="shared" si="69"/>
        <v>121.5327315425473</v>
      </c>
    </row>
    <row r="265" spans="1:6" ht="12.75" customHeight="1" x14ac:dyDescent="0.2">
      <c r="A265" s="53">
        <v>3811</v>
      </c>
      <c r="B265" s="85" t="s">
        <v>570</v>
      </c>
      <c r="C265" s="50" t="s">
        <v>571</v>
      </c>
      <c r="D265" s="242">
        <v>965782.01</v>
      </c>
      <c r="E265" s="242">
        <v>1244444.1100000001</v>
      </c>
      <c r="F265" s="52">
        <f t="shared" si="69"/>
        <v>128.85351943965077</v>
      </c>
    </row>
    <row r="266" spans="1:6" ht="12.75" customHeight="1" x14ac:dyDescent="0.2">
      <c r="A266" s="53">
        <v>3812</v>
      </c>
      <c r="B266" s="85" t="s">
        <v>572</v>
      </c>
      <c r="C266" s="50" t="s">
        <v>573</v>
      </c>
      <c r="D266" s="242">
        <v>15585.33</v>
      </c>
      <c r="E266" s="242">
        <v>18360.509999999998</v>
      </c>
      <c r="F266" s="52">
        <f t="shared" si="69"/>
        <v>117.80636021181456</v>
      </c>
    </row>
    <row r="267" spans="1:6" ht="12.75" customHeight="1" x14ac:dyDescent="0.2">
      <c r="A267" s="53" t="s">
        <v>574</v>
      </c>
      <c r="B267" s="85" t="s">
        <v>575</v>
      </c>
      <c r="C267" s="50" t="s">
        <v>574</v>
      </c>
      <c r="D267" s="242">
        <v>258058.97</v>
      </c>
      <c r="E267" s="242">
        <v>243504.03</v>
      </c>
      <c r="F267" s="52">
        <f t="shared" si="69"/>
        <v>94.359839535901429</v>
      </c>
    </row>
    <row r="268" spans="1:6" ht="12.75" customHeight="1" x14ac:dyDescent="0.2">
      <c r="A268" s="53">
        <v>382</v>
      </c>
      <c r="B268" s="86" t="s">
        <v>576</v>
      </c>
      <c r="C268" s="50" t="s">
        <v>577</v>
      </c>
      <c r="D268" s="51">
        <f t="shared" ref="D268:E268" si="71">SUM(D269:D272)</f>
        <v>17254</v>
      </c>
      <c r="E268" s="51">
        <f t="shared" si="71"/>
        <v>12500</v>
      </c>
      <c r="F268" s="52">
        <f t="shared" ref="F268:F272" si="72">IF(D268&lt;&gt;0,IF(E268/D268&gt;=100,"&gt;&gt;100",E268/D268*100),"-")</f>
        <v>72.446968818824615</v>
      </c>
    </row>
    <row r="269" spans="1:6" ht="12.75" customHeight="1" x14ac:dyDescent="0.2">
      <c r="A269" s="53">
        <v>3821</v>
      </c>
      <c r="B269" s="85" t="s">
        <v>578</v>
      </c>
      <c r="C269" s="50" t="s">
        <v>579</v>
      </c>
      <c r="D269" s="242">
        <v>17254</v>
      </c>
      <c r="E269" s="242">
        <v>12500</v>
      </c>
      <c r="F269" s="52">
        <f t="shared" si="72"/>
        <v>72.446968818824615</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66804.86</v>
      </c>
      <c r="E273" s="51">
        <f t="shared" si="73"/>
        <v>772.95</v>
      </c>
      <c r="F273" s="52">
        <f t="shared" ref="F273:F284" si="74">IF(D273&lt;&gt;0,IF(E273/D273&gt;=100,"&gt;&gt;100",E273/D273*100),"-")</f>
        <v>1.1570265995617686</v>
      </c>
    </row>
    <row r="274" spans="1:6" ht="12.75" customHeight="1" x14ac:dyDescent="0.2">
      <c r="A274" s="53">
        <v>3831</v>
      </c>
      <c r="B274" s="85" t="s">
        <v>588</v>
      </c>
      <c r="C274" s="50" t="s">
        <v>589</v>
      </c>
      <c r="D274" s="310">
        <v>62294.8</v>
      </c>
      <c r="E274" s="242">
        <v>0</v>
      </c>
      <c r="F274" s="52">
        <f t="shared" si="74"/>
        <v>0</v>
      </c>
    </row>
    <row r="275" spans="1:6" ht="12.75" customHeight="1" x14ac:dyDescent="0.2">
      <c r="A275" s="53">
        <v>3832</v>
      </c>
      <c r="B275" s="85" t="s">
        <v>590</v>
      </c>
      <c r="C275" s="50" t="s">
        <v>591</v>
      </c>
      <c r="D275" s="310">
        <v>0</v>
      </c>
      <c r="E275" s="242">
        <v>0</v>
      </c>
      <c r="F275" s="52" t="str">
        <f t="shared" si="74"/>
        <v>-</v>
      </c>
    </row>
    <row r="276" spans="1:6" ht="12.75" customHeight="1" x14ac:dyDescent="0.2">
      <c r="A276" s="53">
        <v>3833</v>
      </c>
      <c r="B276" s="85" t="s">
        <v>592</v>
      </c>
      <c r="C276" s="50" t="s">
        <v>593</v>
      </c>
      <c r="D276" s="310">
        <v>1300</v>
      </c>
      <c r="E276" s="242">
        <v>0</v>
      </c>
      <c r="F276" s="52">
        <f t="shared" si="74"/>
        <v>0</v>
      </c>
    </row>
    <row r="277" spans="1:6" ht="12.75" customHeight="1" x14ac:dyDescent="0.2">
      <c r="A277" s="53">
        <v>3834</v>
      </c>
      <c r="B277" s="85" t="s">
        <v>594</v>
      </c>
      <c r="C277" s="50" t="s">
        <v>595</v>
      </c>
      <c r="D277" s="310">
        <v>2753.79</v>
      </c>
      <c r="E277" s="242">
        <v>772.95</v>
      </c>
      <c r="F277" s="52">
        <f t="shared" si="74"/>
        <v>28.068589108101925</v>
      </c>
    </row>
    <row r="278" spans="1:6" ht="12.75" customHeight="1" x14ac:dyDescent="0.2">
      <c r="A278" s="53" t="s">
        <v>596</v>
      </c>
      <c r="B278" s="85" t="s">
        <v>344</v>
      </c>
      <c r="C278" s="50" t="s">
        <v>596</v>
      </c>
      <c r="D278" s="310">
        <v>456.27</v>
      </c>
      <c r="E278" s="242">
        <v>0</v>
      </c>
      <c r="F278" s="52">
        <f t="shared" si="74"/>
        <v>0</v>
      </c>
    </row>
    <row r="279" spans="1:6" ht="12.75" customHeight="1" x14ac:dyDescent="0.2">
      <c r="A279" s="53">
        <v>386</v>
      </c>
      <c r="B279" s="86" t="s">
        <v>597</v>
      </c>
      <c r="C279" s="50" t="s">
        <v>598</v>
      </c>
      <c r="D279" s="51">
        <f t="shared" ref="D279:E279" si="75">SUM(D280:D284)</f>
        <v>0</v>
      </c>
      <c r="E279" s="51">
        <f t="shared" si="75"/>
        <v>320000</v>
      </c>
      <c r="F279" s="52" t="str">
        <f t="shared" si="74"/>
        <v>-</v>
      </c>
    </row>
    <row r="280" spans="1:6" ht="24" x14ac:dyDescent="0.2">
      <c r="A280" s="53">
        <v>3861</v>
      </c>
      <c r="B280" s="85" t="s">
        <v>599</v>
      </c>
      <c r="C280" s="50" t="s">
        <v>600</v>
      </c>
      <c r="D280" s="242">
        <v>0</v>
      </c>
      <c r="E280" s="242">
        <v>320000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119315154.85999998</v>
      </c>
      <c r="E289" s="51">
        <f t="shared" si="79"/>
        <v>95137182.139999986</v>
      </c>
      <c r="F289" s="52">
        <f t="shared" si="76"/>
        <v>79.736042124431265</v>
      </c>
    </row>
    <row r="290" spans="1:6" ht="12.75" customHeight="1" x14ac:dyDescent="0.2">
      <c r="A290" s="53" t="s">
        <v>609</v>
      </c>
      <c r="B290" s="85" t="s">
        <v>620</v>
      </c>
      <c r="C290" s="50" t="s">
        <v>621</v>
      </c>
      <c r="D290" s="51">
        <f>IF(D6&gt;=D289,D6-D289,0)</f>
        <v>10288582.669999987</v>
      </c>
      <c r="E290" s="51">
        <f>IF(E6&gt;=E289,E6-E289,0)</f>
        <v>7449555.8600000143</v>
      </c>
      <c r="F290" s="52">
        <f t="shared" si="76"/>
        <v>72.406045603558567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310">
        <v>0</v>
      </c>
      <c r="E292" s="242">
        <v>4097968.53</v>
      </c>
      <c r="F292" s="52" t="str">
        <f t="shared" si="76"/>
        <v>-</v>
      </c>
    </row>
    <row r="293" spans="1:6" ht="12.75" customHeight="1" x14ac:dyDescent="0.2">
      <c r="A293" s="53">
        <v>92221</v>
      </c>
      <c r="B293" s="85" t="s">
        <v>626</v>
      </c>
      <c r="C293" s="50" t="s">
        <v>627</v>
      </c>
      <c r="D293" s="310">
        <v>5841133.0300000003</v>
      </c>
      <c r="E293" s="242">
        <v>0</v>
      </c>
      <c r="F293" s="52">
        <f t="shared" si="76"/>
        <v>0</v>
      </c>
    </row>
    <row r="294" spans="1:6" ht="12.75" customHeight="1" x14ac:dyDescent="0.2">
      <c r="A294" s="53">
        <v>96</v>
      </c>
      <c r="B294" s="85" t="s">
        <v>628</v>
      </c>
      <c r="C294" s="50" t="s">
        <v>629</v>
      </c>
      <c r="D294" s="310">
        <v>5710993.0199999996</v>
      </c>
      <c r="E294" s="242">
        <v>4001683.4</v>
      </c>
      <c r="F294" s="52">
        <f t="shared" si="76"/>
        <v>70.069835245569962</v>
      </c>
    </row>
    <row r="295" spans="1:6" ht="24" x14ac:dyDescent="0.2">
      <c r="A295" s="53">
        <v>9661</v>
      </c>
      <c r="B295" s="85" t="s">
        <v>630</v>
      </c>
      <c r="C295" s="50" t="s">
        <v>631</v>
      </c>
      <c r="D295" s="310">
        <v>511834.21</v>
      </c>
      <c r="E295" s="242">
        <v>282026.53000000003</v>
      </c>
      <c r="F295" s="52">
        <f t="shared" si="76"/>
        <v>55.101148866153359</v>
      </c>
    </row>
    <row r="296" spans="1:6" ht="12.75" customHeight="1" x14ac:dyDescent="0.2">
      <c r="A296" s="55" t="s">
        <v>632</v>
      </c>
      <c r="B296" s="233" t="s">
        <v>633</v>
      </c>
      <c r="C296" s="56" t="s">
        <v>632</v>
      </c>
      <c r="D296" s="311">
        <v>2188556.31</v>
      </c>
      <c r="E296" s="243">
        <v>2201167.71</v>
      </c>
      <c r="F296" s="57">
        <f t="shared" si="76"/>
        <v>100.57624288405904</v>
      </c>
    </row>
    <row r="297" spans="1:6" s="75" customFormat="1" ht="20.100000000000001" customHeight="1" x14ac:dyDescent="0.2">
      <c r="A297" s="354" t="s">
        <v>634</v>
      </c>
      <c r="B297" s="355"/>
      <c r="C297" s="219"/>
      <c r="D297" s="58"/>
      <c r="E297" s="58"/>
      <c r="F297" s="59"/>
    </row>
    <row r="298" spans="1:6" ht="12.75" customHeight="1" x14ac:dyDescent="0.2">
      <c r="A298" s="53">
        <v>7</v>
      </c>
      <c r="B298" s="85" t="s">
        <v>635</v>
      </c>
      <c r="C298" s="50" t="s">
        <v>636</v>
      </c>
      <c r="D298" s="51">
        <f t="shared" ref="D298:E298" si="80">D299+D311+D344+D348</f>
        <v>130790.26</v>
      </c>
      <c r="E298" s="51">
        <f t="shared" si="80"/>
        <v>196444.81</v>
      </c>
      <c r="F298" s="52">
        <f t="shared" ref="F298:F418" si="81">IF(D298&lt;&gt;0,IF(E298/D298&gt;=100,"&gt;&gt;100",E298/D298*100),"-")</f>
        <v>150.19834810329149</v>
      </c>
    </row>
    <row r="299" spans="1:6" ht="12.75" customHeight="1" x14ac:dyDescent="0.2">
      <c r="A299" s="53">
        <v>71</v>
      </c>
      <c r="B299" s="85" t="s">
        <v>637</v>
      </c>
      <c r="C299" s="50" t="s">
        <v>638</v>
      </c>
      <c r="D299" s="51">
        <f t="shared" ref="D299:E299" si="82">D300+D304</f>
        <v>43139.03</v>
      </c>
      <c r="E299" s="51">
        <f t="shared" si="82"/>
        <v>36641.839999999997</v>
      </c>
      <c r="F299" s="52">
        <f t="shared" si="81"/>
        <v>84.938952034851027</v>
      </c>
    </row>
    <row r="300" spans="1:6" ht="24" x14ac:dyDescent="0.2">
      <c r="A300" s="53">
        <v>711</v>
      </c>
      <c r="B300" s="85" t="s">
        <v>639</v>
      </c>
      <c r="C300" s="50" t="s">
        <v>640</v>
      </c>
      <c r="D300" s="51">
        <f t="shared" ref="D300:E300" si="83">SUM(D301:D303)</f>
        <v>43139.03</v>
      </c>
      <c r="E300" s="51">
        <f t="shared" si="83"/>
        <v>36641.839999999997</v>
      </c>
      <c r="F300" s="52">
        <f t="shared" si="81"/>
        <v>84.938952034851027</v>
      </c>
    </row>
    <row r="301" spans="1:6" ht="12.75" customHeight="1" x14ac:dyDescent="0.2">
      <c r="A301" s="53">
        <v>7111</v>
      </c>
      <c r="B301" s="85" t="s">
        <v>641</v>
      </c>
      <c r="C301" s="50" t="s">
        <v>642</v>
      </c>
      <c r="D301" s="242">
        <v>43139.03</v>
      </c>
      <c r="E301" s="242">
        <v>36641.839999999997</v>
      </c>
      <c r="F301" s="52">
        <f t="shared" si="81"/>
        <v>84.938952034851027</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87651.23</v>
      </c>
      <c r="E311" s="51">
        <f t="shared" si="85"/>
        <v>159802.97</v>
      </c>
      <c r="F311" s="52">
        <f t="shared" si="81"/>
        <v>182.31685967213465</v>
      </c>
    </row>
    <row r="312" spans="1:6" ht="12.75" customHeight="1" x14ac:dyDescent="0.2">
      <c r="A312" s="53">
        <v>721</v>
      </c>
      <c r="B312" s="85" t="s">
        <v>663</v>
      </c>
      <c r="C312" s="50" t="s">
        <v>664</v>
      </c>
      <c r="D312" s="51">
        <f t="shared" ref="D312:E312" si="86">SUM(D313:D316)</f>
        <v>74552.42</v>
      </c>
      <c r="E312" s="51">
        <f t="shared" si="86"/>
        <v>134710.47</v>
      </c>
      <c r="F312" s="52">
        <f t="shared" si="81"/>
        <v>180.6922833624985</v>
      </c>
    </row>
    <row r="313" spans="1:6" ht="12.75" customHeight="1" x14ac:dyDescent="0.2">
      <c r="A313" s="53">
        <v>7211</v>
      </c>
      <c r="B313" s="85" t="s">
        <v>665</v>
      </c>
      <c r="C313" s="50" t="s">
        <v>666</v>
      </c>
      <c r="D313" s="310">
        <v>74552.42</v>
      </c>
      <c r="E313" s="242">
        <v>39208.47</v>
      </c>
      <c r="F313" s="52">
        <f t="shared" si="81"/>
        <v>52.591813920996799</v>
      </c>
    </row>
    <row r="314" spans="1:6" ht="12.75" customHeight="1" x14ac:dyDescent="0.2">
      <c r="A314" s="53">
        <v>7212</v>
      </c>
      <c r="B314" s="85" t="s">
        <v>667</v>
      </c>
      <c r="C314" s="50" t="s">
        <v>668</v>
      </c>
      <c r="D314" s="310">
        <v>0</v>
      </c>
      <c r="E314" s="242">
        <v>95502</v>
      </c>
      <c r="F314" s="52" t="str">
        <f t="shared" si="81"/>
        <v>-</v>
      </c>
    </row>
    <row r="315" spans="1:6" ht="12.75" customHeight="1" x14ac:dyDescent="0.2">
      <c r="A315" s="53">
        <v>7213</v>
      </c>
      <c r="B315" s="85" t="s">
        <v>669</v>
      </c>
      <c r="C315" s="50" t="s">
        <v>670</v>
      </c>
      <c r="D315" s="310">
        <v>0</v>
      </c>
      <c r="E315" s="242">
        <v>0</v>
      </c>
      <c r="F315" s="52" t="str">
        <f t="shared" si="81"/>
        <v>-</v>
      </c>
    </row>
    <row r="316" spans="1:6" ht="12.75" customHeight="1" x14ac:dyDescent="0.2">
      <c r="A316" s="53">
        <v>7214</v>
      </c>
      <c r="B316" s="85" t="s">
        <v>671</v>
      </c>
      <c r="C316" s="50" t="s">
        <v>672</v>
      </c>
      <c r="D316" s="310">
        <v>0</v>
      </c>
      <c r="E316" s="242">
        <v>0</v>
      </c>
      <c r="F316" s="52" t="str">
        <f t="shared" si="81"/>
        <v>-</v>
      </c>
    </row>
    <row r="317" spans="1:6" ht="12.75" customHeight="1" x14ac:dyDescent="0.2">
      <c r="A317" s="53">
        <v>722</v>
      </c>
      <c r="B317" s="85" t="s">
        <v>673</v>
      </c>
      <c r="C317" s="50" t="s">
        <v>674</v>
      </c>
      <c r="D317" s="51">
        <f t="shared" ref="D317:E317" si="87">SUM(D318:D325)</f>
        <v>4447.51</v>
      </c>
      <c r="E317" s="51">
        <f t="shared" si="87"/>
        <v>2102.5</v>
      </c>
      <c r="F317" s="52">
        <f t="shared" si="81"/>
        <v>47.27364300473748</v>
      </c>
    </row>
    <row r="318" spans="1:6" ht="12.75" customHeight="1" x14ac:dyDescent="0.2">
      <c r="A318" s="53">
        <v>7221</v>
      </c>
      <c r="B318" s="85" t="s">
        <v>675</v>
      </c>
      <c r="C318" s="50" t="s">
        <v>676</v>
      </c>
      <c r="D318" s="242">
        <v>1377</v>
      </c>
      <c r="E318" s="242">
        <v>1245</v>
      </c>
      <c r="F318" s="52">
        <f t="shared" si="81"/>
        <v>90.413943355119827</v>
      </c>
    </row>
    <row r="319" spans="1:6" ht="12.75" customHeight="1" x14ac:dyDescent="0.2">
      <c r="A319" s="53">
        <v>7222</v>
      </c>
      <c r="B319" s="85" t="s">
        <v>677</v>
      </c>
      <c r="C319" s="50" t="s">
        <v>678</v>
      </c>
      <c r="D319" s="242">
        <v>0</v>
      </c>
      <c r="E319" s="242">
        <v>145</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3070.51</v>
      </c>
      <c r="E324" s="242">
        <v>712.5</v>
      </c>
      <c r="F324" s="52">
        <f t="shared" si="81"/>
        <v>23.204614217182158</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8651.2999999999993</v>
      </c>
      <c r="E326" s="51">
        <f t="shared" si="88"/>
        <v>22990</v>
      </c>
      <c r="F326" s="52">
        <f t="shared" si="81"/>
        <v>265.74040895587945</v>
      </c>
    </row>
    <row r="327" spans="1:6" ht="12.75" customHeight="1" x14ac:dyDescent="0.2">
      <c r="A327" s="53">
        <v>7231</v>
      </c>
      <c r="B327" s="85" t="s">
        <v>693</v>
      </c>
      <c r="C327" s="50" t="s">
        <v>694</v>
      </c>
      <c r="D327" s="242">
        <v>8651.2999999999993</v>
      </c>
      <c r="E327" s="242">
        <v>22990</v>
      </c>
      <c r="F327" s="52">
        <f t="shared" si="81"/>
        <v>265.74040895587945</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13258084.849999998</v>
      </c>
      <c r="E350" s="51">
        <f t="shared" si="95"/>
        <v>7027003.3899999997</v>
      </c>
      <c r="F350" s="52">
        <f t="shared" si="81"/>
        <v>53.001647443823686</v>
      </c>
    </row>
    <row r="351" spans="1:6" ht="12.75" customHeight="1" x14ac:dyDescent="0.2">
      <c r="A351" s="53">
        <v>41</v>
      </c>
      <c r="B351" s="85" t="s">
        <v>741</v>
      </c>
      <c r="C351" s="50" t="s">
        <v>742</v>
      </c>
      <c r="D351" s="51">
        <f t="shared" ref="D351:E351" si="96">D352+D356</f>
        <v>34796.18</v>
      </c>
      <c r="E351" s="51">
        <f t="shared" si="96"/>
        <v>25772.19</v>
      </c>
      <c r="F351" s="52">
        <f t="shared" si="81"/>
        <v>74.066147490902736</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34796.18</v>
      </c>
      <c r="E356" s="51">
        <f t="shared" si="98"/>
        <v>25772.19</v>
      </c>
      <c r="F356" s="52">
        <f t="shared" si="81"/>
        <v>74.066147490902736</v>
      </c>
    </row>
    <row r="357" spans="1:6" ht="12.75" customHeight="1" x14ac:dyDescent="0.2">
      <c r="A357" s="53">
        <v>4121</v>
      </c>
      <c r="B357" s="85" t="s">
        <v>649</v>
      </c>
      <c r="C357" s="50" t="s">
        <v>751</v>
      </c>
      <c r="D357" s="310">
        <v>0</v>
      </c>
      <c r="E357" s="242">
        <v>0</v>
      </c>
      <c r="F357" s="52" t="str">
        <f t="shared" si="81"/>
        <v>-</v>
      </c>
    </row>
    <row r="358" spans="1:6" ht="12.75" customHeight="1" x14ac:dyDescent="0.2">
      <c r="A358" s="53">
        <v>4122</v>
      </c>
      <c r="B358" s="85" t="s">
        <v>651</v>
      </c>
      <c r="C358" s="50" t="s">
        <v>752</v>
      </c>
      <c r="D358" s="310">
        <v>0</v>
      </c>
      <c r="E358" s="242">
        <v>0</v>
      </c>
      <c r="F358" s="52" t="str">
        <f t="shared" si="81"/>
        <v>-</v>
      </c>
    </row>
    <row r="359" spans="1:6" ht="12.75" customHeight="1" x14ac:dyDescent="0.2">
      <c r="A359" s="53">
        <v>4123</v>
      </c>
      <c r="B359" s="85" t="s">
        <v>653</v>
      </c>
      <c r="C359" s="50" t="s">
        <v>753</v>
      </c>
      <c r="D359" s="310">
        <v>34796.18</v>
      </c>
      <c r="E359" s="242">
        <v>25172.19</v>
      </c>
      <c r="F359" s="52">
        <f t="shared" si="81"/>
        <v>72.341820280272145</v>
      </c>
    </row>
    <row r="360" spans="1:6" ht="12.75" customHeight="1" x14ac:dyDescent="0.2">
      <c r="A360" s="53">
        <v>4124</v>
      </c>
      <c r="B360" s="85" t="s">
        <v>655</v>
      </c>
      <c r="C360" s="50" t="s">
        <v>754</v>
      </c>
      <c r="D360" s="310">
        <v>0</v>
      </c>
      <c r="E360" s="242">
        <v>0</v>
      </c>
      <c r="F360" s="52" t="str">
        <f t="shared" si="81"/>
        <v>-</v>
      </c>
    </row>
    <row r="361" spans="1:6" ht="12.75" customHeight="1" x14ac:dyDescent="0.2">
      <c r="A361" s="53">
        <v>4125</v>
      </c>
      <c r="B361" s="85" t="s">
        <v>657</v>
      </c>
      <c r="C361" s="50" t="s">
        <v>755</v>
      </c>
      <c r="D361" s="310">
        <v>0</v>
      </c>
      <c r="E361" s="242">
        <v>0</v>
      </c>
      <c r="F361" s="52" t="str">
        <f t="shared" si="81"/>
        <v>-</v>
      </c>
    </row>
    <row r="362" spans="1:6" ht="12.75" customHeight="1" x14ac:dyDescent="0.2">
      <c r="A362" s="53">
        <v>4126</v>
      </c>
      <c r="B362" s="85" t="s">
        <v>659</v>
      </c>
      <c r="C362" s="50" t="s">
        <v>756</v>
      </c>
      <c r="D362" s="310">
        <v>0</v>
      </c>
      <c r="E362" s="242">
        <v>600</v>
      </c>
      <c r="F362" s="52" t="str">
        <f t="shared" si="81"/>
        <v>-</v>
      </c>
    </row>
    <row r="363" spans="1:6" ht="24" x14ac:dyDescent="0.2">
      <c r="A363" s="53">
        <v>42</v>
      </c>
      <c r="B363" s="232" t="s">
        <v>757</v>
      </c>
      <c r="C363" s="50" t="s">
        <v>758</v>
      </c>
      <c r="D363" s="51">
        <f t="shared" ref="D363:E363" si="99">D364+D369+D378+D383+D388+D391</f>
        <v>11135531.689999998</v>
      </c>
      <c r="E363" s="51">
        <f t="shared" si="99"/>
        <v>3186301.62</v>
      </c>
      <c r="F363" s="52">
        <f t="shared" si="81"/>
        <v>28.613825623264884</v>
      </c>
    </row>
    <row r="364" spans="1:6" ht="12.75" customHeight="1" x14ac:dyDescent="0.2">
      <c r="A364" s="53">
        <v>421</v>
      </c>
      <c r="B364" s="85" t="s">
        <v>759</v>
      </c>
      <c r="C364" s="50" t="s">
        <v>760</v>
      </c>
      <c r="D364" s="51">
        <f t="shared" ref="D364:E364" si="100">SUM(D365:D368)</f>
        <v>306470.58999999997</v>
      </c>
      <c r="E364" s="51">
        <f t="shared" si="100"/>
        <v>922791.42</v>
      </c>
      <c r="F364" s="52">
        <f t="shared" si="81"/>
        <v>301.10276486889006</v>
      </c>
    </row>
    <row r="365" spans="1:6" ht="12.75" customHeight="1" x14ac:dyDescent="0.2">
      <c r="A365" s="53">
        <v>4211</v>
      </c>
      <c r="B365" s="85" t="s">
        <v>665</v>
      </c>
      <c r="C365" s="50" t="s">
        <v>761</v>
      </c>
      <c r="D365" s="310">
        <v>0</v>
      </c>
      <c r="E365" s="242">
        <v>0</v>
      </c>
      <c r="F365" s="52" t="str">
        <f t="shared" si="81"/>
        <v>-</v>
      </c>
    </row>
    <row r="366" spans="1:6" ht="12.75" customHeight="1" x14ac:dyDescent="0.2">
      <c r="A366" s="53">
        <v>4212</v>
      </c>
      <c r="B366" s="85" t="s">
        <v>667</v>
      </c>
      <c r="C366" s="50" t="s">
        <v>762</v>
      </c>
      <c r="D366" s="310">
        <v>179806.49</v>
      </c>
      <c r="E366" s="242">
        <v>578184.52</v>
      </c>
      <c r="F366" s="52">
        <f t="shared" si="81"/>
        <v>321.5593163517068</v>
      </c>
    </row>
    <row r="367" spans="1:6" ht="12.75" customHeight="1" x14ac:dyDescent="0.2">
      <c r="A367" s="53">
        <v>4213</v>
      </c>
      <c r="B367" s="85" t="s">
        <v>669</v>
      </c>
      <c r="C367" s="50" t="s">
        <v>763</v>
      </c>
      <c r="D367" s="310">
        <v>1822.5</v>
      </c>
      <c r="E367" s="242">
        <v>0</v>
      </c>
      <c r="F367" s="52">
        <f t="shared" si="81"/>
        <v>0</v>
      </c>
    </row>
    <row r="368" spans="1:6" ht="12.75" customHeight="1" x14ac:dyDescent="0.2">
      <c r="A368" s="53">
        <v>4214</v>
      </c>
      <c r="B368" s="85" t="s">
        <v>671</v>
      </c>
      <c r="C368" s="50" t="s">
        <v>764</v>
      </c>
      <c r="D368" s="310">
        <v>124841.60000000001</v>
      </c>
      <c r="E368" s="242">
        <v>344606.9</v>
      </c>
      <c r="F368" s="52">
        <f t="shared" si="81"/>
        <v>276.03531194729965</v>
      </c>
    </row>
    <row r="369" spans="1:6" ht="12.75" customHeight="1" x14ac:dyDescent="0.2">
      <c r="A369" s="53">
        <v>422</v>
      </c>
      <c r="B369" s="85" t="s">
        <v>765</v>
      </c>
      <c r="C369" s="50" t="s">
        <v>766</v>
      </c>
      <c r="D369" s="51">
        <f t="shared" ref="D369:E369" si="101">SUM(D370:D377)</f>
        <v>10221096.539999999</v>
      </c>
      <c r="E369" s="51">
        <f t="shared" si="101"/>
        <v>1713082.79</v>
      </c>
      <c r="F369" s="52">
        <f t="shared" si="81"/>
        <v>16.760264256343678</v>
      </c>
    </row>
    <row r="370" spans="1:6" ht="12.75" customHeight="1" x14ac:dyDescent="0.2">
      <c r="A370" s="53">
        <v>4221</v>
      </c>
      <c r="B370" s="85" t="s">
        <v>675</v>
      </c>
      <c r="C370" s="50" t="s">
        <v>767</v>
      </c>
      <c r="D370" s="310">
        <v>593339.79</v>
      </c>
      <c r="E370" s="242">
        <v>515254.23</v>
      </c>
      <c r="F370" s="52">
        <f t="shared" si="81"/>
        <v>86.83965557071437</v>
      </c>
    </row>
    <row r="371" spans="1:6" ht="12.75" customHeight="1" x14ac:dyDescent="0.2">
      <c r="A371" s="53">
        <v>4222</v>
      </c>
      <c r="B371" s="85" t="s">
        <v>768</v>
      </c>
      <c r="C371" s="50" t="s">
        <v>769</v>
      </c>
      <c r="D371" s="310">
        <v>44845.05</v>
      </c>
      <c r="E371" s="242">
        <v>20107.400000000001</v>
      </c>
      <c r="F371" s="52">
        <f t="shared" si="81"/>
        <v>44.83750157486724</v>
      </c>
    </row>
    <row r="372" spans="1:6" ht="12.75" customHeight="1" x14ac:dyDescent="0.2">
      <c r="A372" s="53">
        <v>4223</v>
      </c>
      <c r="B372" s="85" t="s">
        <v>679</v>
      </c>
      <c r="C372" s="50" t="s">
        <v>770</v>
      </c>
      <c r="D372" s="310">
        <v>96231.11</v>
      </c>
      <c r="E372" s="242">
        <v>196537.98</v>
      </c>
      <c r="F372" s="52">
        <f t="shared" si="81"/>
        <v>204.23538708012413</v>
      </c>
    </row>
    <row r="373" spans="1:6" ht="12.75" customHeight="1" x14ac:dyDescent="0.2">
      <c r="A373" s="53">
        <v>4224</v>
      </c>
      <c r="B373" s="85" t="s">
        <v>681</v>
      </c>
      <c r="C373" s="50" t="s">
        <v>771</v>
      </c>
      <c r="D373" s="310">
        <v>9109730.2699999996</v>
      </c>
      <c r="E373" s="242">
        <v>389100.58</v>
      </c>
      <c r="F373" s="52">
        <f t="shared" si="81"/>
        <v>4.2712634564096703</v>
      </c>
    </row>
    <row r="374" spans="1:6" ht="12.75" customHeight="1" x14ac:dyDescent="0.2">
      <c r="A374" s="53">
        <v>4225</v>
      </c>
      <c r="B374" s="85" t="s">
        <v>683</v>
      </c>
      <c r="C374" s="50" t="s">
        <v>772</v>
      </c>
      <c r="D374" s="310">
        <v>29317.99</v>
      </c>
      <c r="E374" s="242">
        <v>65141.32</v>
      </c>
      <c r="F374" s="52">
        <f t="shared" si="81"/>
        <v>222.18890176304717</v>
      </c>
    </row>
    <row r="375" spans="1:6" ht="12.75" customHeight="1" x14ac:dyDescent="0.2">
      <c r="A375" s="53">
        <v>4226</v>
      </c>
      <c r="B375" s="85" t="s">
        <v>685</v>
      </c>
      <c r="C375" s="50" t="s">
        <v>773</v>
      </c>
      <c r="D375" s="310">
        <v>98761.57</v>
      </c>
      <c r="E375" s="242">
        <v>79505.97</v>
      </c>
      <c r="F375" s="52">
        <f t="shared" si="81"/>
        <v>80.502942591941377</v>
      </c>
    </row>
    <row r="376" spans="1:6" ht="12.75" customHeight="1" x14ac:dyDescent="0.2">
      <c r="A376" s="53">
        <v>4227</v>
      </c>
      <c r="B376" s="232" t="s">
        <v>687</v>
      </c>
      <c r="C376" s="50" t="s">
        <v>774</v>
      </c>
      <c r="D376" s="310">
        <v>248870.76</v>
      </c>
      <c r="E376" s="242">
        <v>447435.31</v>
      </c>
      <c r="F376" s="52">
        <f t="shared" si="81"/>
        <v>179.78621112419955</v>
      </c>
    </row>
    <row r="377" spans="1:6" ht="12.75" customHeight="1" x14ac:dyDescent="0.2">
      <c r="A377" s="53" t="s">
        <v>775</v>
      </c>
      <c r="B377" s="232" t="s">
        <v>690</v>
      </c>
      <c r="C377" s="50" t="s">
        <v>775</v>
      </c>
      <c r="D377" s="310">
        <v>0</v>
      </c>
      <c r="E377" s="242">
        <v>0</v>
      </c>
      <c r="F377" s="52" t="str">
        <f t="shared" si="81"/>
        <v>-</v>
      </c>
    </row>
    <row r="378" spans="1:6" ht="12.75" customHeight="1" x14ac:dyDescent="0.2">
      <c r="A378" s="53">
        <v>423</v>
      </c>
      <c r="B378" s="85" t="s">
        <v>776</v>
      </c>
      <c r="C378" s="50" t="s">
        <v>777</v>
      </c>
      <c r="D378" s="51">
        <f t="shared" ref="D378:E378" si="102">SUM(D379:D382)</f>
        <v>434504.1</v>
      </c>
      <c r="E378" s="51">
        <f t="shared" si="102"/>
        <v>359829.35</v>
      </c>
      <c r="F378" s="52">
        <f t="shared" si="81"/>
        <v>82.813798534927514</v>
      </c>
    </row>
    <row r="379" spans="1:6" ht="12.75" customHeight="1" x14ac:dyDescent="0.2">
      <c r="A379" s="53">
        <v>4231</v>
      </c>
      <c r="B379" s="85" t="s">
        <v>693</v>
      </c>
      <c r="C379" s="50" t="s">
        <v>778</v>
      </c>
      <c r="D379" s="242">
        <v>434504.1</v>
      </c>
      <c r="E379" s="242">
        <v>359829.35</v>
      </c>
      <c r="F379" s="52">
        <f t="shared" si="81"/>
        <v>82.813798534927514</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127419.52</v>
      </c>
      <c r="E383" s="51">
        <f t="shared" si="103"/>
        <v>168675.57</v>
      </c>
      <c r="F383" s="52">
        <f t="shared" si="81"/>
        <v>132.37812385417871</v>
      </c>
    </row>
    <row r="384" spans="1:6" ht="12.75" customHeight="1" x14ac:dyDescent="0.2">
      <c r="A384" s="53">
        <v>4241</v>
      </c>
      <c r="B384" s="85" t="s">
        <v>784</v>
      </c>
      <c r="C384" s="50" t="s">
        <v>785</v>
      </c>
      <c r="D384" s="242">
        <v>126826.61</v>
      </c>
      <c r="E384" s="242">
        <v>168250.57</v>
      </c>
      <c r="F384" s="52">
        <f t="shared" si="81"/>
        <v>132.66188381129166</v>
      </c>
    </row>
    <row r="385" spans="1:6" ht="12.75" customHeight="1" x14ac:dyDescent="0.2">
      <c r="A385" s="53">
        <v>4242</v>
      </c>
      <c r="B385" s="85" t="s">
        <v>705</v>
      </c>
      <c r="C385" s="50" t="s">
        <v>786</v>
      </c>
      <c r="D385" s="242">
        <v>592.91</v>
      </c>
      <c r="E385" s="242">
        <v>425</v>
      </c>
      <c r="F385" s="52">
        <f t="shared" si="81"/>
        <v>71.680356209205456</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3793.99</v>
      </c>
      <c r="F388" s="52" t="str">
        <f t="shared" si="81"/>
        <v>-</v>
      </c>
    </row>
    <row r="389" spans="1:6" ht="12.75" customHeight="1" x14ac:dyDescent="0.2">
      <c r="A389" s="53">
        <v>4251</v>
      </c>
      <c r="B389" s="85" t="s">
        <v>791</v>
      </c>
      <c r="C389" s="50" t="s">
        <v>792</v>
      </c>
      <c r="D389" s="242">
        <v>0</v>
      </c>
      <c r="E389" s="242">
        <v>3793.99</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46040.94</v>
      </c>
      <c r="E391" s="51">
        <f t="shared" si="105"/>
        <v>18128.5</v>
      </c>
      <c r="F391" s="52">
        <f t="shared" si="81"/>
        <v>39.37473909090474</v>
      </c>
    </row>
    <row r="392" spans="1:6" ht="12.75" customHeight="1" x14ac:dyDescent="0.2">
      <c r="A392" s="53">
        <v>4261</v>
      </c>
      <c r="B392" s="85" t="s">
        <v>719</v>
      </c>
      <c r="C392" s="50" t="s">
        <v>796</v>
      </c>
      <c r="D392" s="310">
        <v>0</v>
      </c>
      <c r="E392" s="242">
        <v>0</v>
      </c>
      <c r="F392" s="52" t="str">
        <f t="shared" si="81"/>
        <v>-</v>
      </c>
    </row>
    <row r="393" spans="1:6" ht="12.75" customHeight="1" x14ac:dyDescent="0.2">
      <c r="A393" s="53">
        <v>4262</v>
      </c>
      <c r="B393" s="85" t="s">
        <v>721</v>
      </c>
      <c r="C393" s="50" t="s">
        <v>797</v>
      </c>
      <c r="D393" s="310">
        <v>46040.94</v>
      </c>
      <c r="E393" s="242">
        <v>18128.5</v>
      </c>
      <c r="F393" s="52">
        <f t="shared" si="81"/>
        <v>39.37473909090474</v>
      </c>
    </row>
    <row r="394" spans="1:6" ht="12.75" customHeight="1" x14ac:dyDescent="0.2">
      <c r="A394" s="53">
        <v>4263</v>
      </c>
      <c r="B394" s="85" t="s">
        <v>723</v>
      </c>
      <c r="C394" s="50" t="s">
        <v>798</v>
      </c>
      <c r="D394" s="310">
        <v>0</v>
      </c>
      <c r="E394" s="242">
        <v>0</v>
      </c>
      <c r="F394" s="52" t="str">
        <f t="shared" si="81"/>
        <v>-</v>
      </c>
    </row>
    <row r="395" spans="1:6" ht="12.75" customHeight="1" x14ac:dyDescent="0.2">
      <c r="A395" s="53">
        <v>4264</v>
      </c>
      <c r="B395" s="85" t="s">
        <v>725</v>
      </c>
      <c r="C395" s="50" t="s">
        <v>799</v>
      </c>
      <c r="D395" s="310">
        <v>0</v>
      </c>
      <c r="E395" s="242">
        <v>0</v>
      </c>
      <c r="F395" s="52" t="str">
        <f t="shared" si="81"/>
        <v>-</v>
      </c>
    </row>
    <row r="396" spans="1:6" ht="24" x14ac:dyDescent="0.2">
      <c r="A396" s="53">
        <v>43</v>
      </c>
      <c r="B396" s="85" t="s">
        <v>800</v>
      </c>
      <c r="C396" s="50" t="s">
        <v>801</v>
      </c>
      <c r="D396" s="51">
        <f t="shared" ref="D396:E396" si="106">D397</f>
        <v>2308.92</v>
      </c>
      <c r="E396" s="51">
        <f t="shared" si="106"/>
        <v>1758.17</v>
      </c>
      <c r="F396" s="52">
        <f t="shared" si="81"/>
        <v>76.146856538987933</v>
      </c>
    </row>
    <row r="397" spans="1:6" ht="12.75" customHeight="1" x14ac:dyDescent="0.2">
      <c r="A397" s="53">
        <v>431</v>
      </c>
      <c r="B397" s="85" t="s">
        <v>802</v>
      </c>
      <c r="C397" s="50" t="s">
        <v>803</v>
      </c>
      <c r="D397" s="51">
        <f t="shared" ref="D397:E397" si="107">SUM(D398:D399)</f>
        <v>2308.92</v>
      </c>
      <c r="E397" s="51">
        <f t="shared" si="107"/>
        <v>1758.17</v>
      </c>
      <c r="F397" s="52">
        <f t="shared" si="81"/>
        <v>76.146856538987933</v>
      </c>
    </row>
    <row r="398" spans="1:6" ht="12.75" customHeight="1" x14ac:dyDescent="0.2">
      <c r="A398" s="53">
        <v>4311</v>
      </c>
      <c r="B398" s="85" t="s">
        <v>731</v>
      </c>
      <c r="C398" s="50" t="s">
        <v>804</v>
      </c>
      <c r="D398" s="310">
        <v>0</v>
      </c>
      <c r="E398" s="242">
        <v>0</v>
      </c>
      <c r="F398" s="52" t="str">
        <f t="shared" si="81"/>
        <v>-</v>
      </c>
    </row>
    <row r="399" spans="1:6" ht="12.75" customHeight="1" x14ac:dyDescent="0.2">
      <c r="A399" s="53">
        <v>4312</v>
      </c>
      <c r="B399" s="85" t="s">
        <v>733</v>
      </c>
      <c r="C399" s="50" t="s">
        <v>805</v>
      </c>
      <c r="D399" s="310">
        <v>2308.92</v>
      </c>
      <c r="E399" s="242">
        <v>1758.17</v>
      </c>
      <c r="F399" s="52">
        <f t="shared" si="81"/>
        <v>76.146856538987933</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2085448.06</v>
      </c>
      <c r="E402" s="51">
        <f t="shared" si="109"/>
        <v>3813171.4099999997</v>
      </c>
      <c r="F402" s="52">
        <f t="shared" si="81"/>
        <v>182.84662577499051</v>
      </c>
    </row>
    <row r="403" spans="1:6" ht="12.75" customHeight="1" x14ac:dyDescent="0.2">
      <c r="A403" s="53">
        <v>451</v>
      </c>
      <c r="B403" s="85" t="s">
        <v>812</v>
      </c>
      <c r="C403" s="50" t="s">
        <v>813</v>
      </c>
      <c r="D403" s="242">
        <v>2080048.06</v>
      </c>
      <c r="E403" s="242">
        <v>3805494.76</v>
      </c>
      <c r="F403" s="52">
        <f t="shared" si="81"/>
        <v>182.95225159364824</v>
      </c>
    </row>
    <row r="404" spans="1:6" ht="12.75" customHeight="1" x14ac:dyDescent="0.2">
      <c r="A404" s="53">
        <v>452</v>
      </c>
      <c r="B404" s="85" t="s">
        <v>814</v>
      </c>
      <c r="C404" s="50" t="s">
        <v>815</v>
      </c>
      <c r="D404" s="242">
        <v>5400</v>
      </c>
      <c r="E404" s="242">
        <v>7676.65</v>
      </c>
      <c r="F404" s="52">
        <f t="shared" si="81"/>
        <v>142.16018518518518</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13127294.589999998</v>
      </c>
      <c r="E408" s="51">
        <f t="shared" si="111"/>
        <v>6830558.5800000001</v>
      </c>
      <c r="F408" s="52">
        <f t="shared" si="81"/>
        <v>52.033254324949226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310">
        <v>33468603.530000001</v>
      </c>
      <c r="E410" s="242">
        <v>3386149.82</v>
      </c>
      <c r="F410" s="52">
        <f t="shared" si="81"/>
        <v>10.117392011784364</v>
      </c>
    </row>
    <row r="411" spans="1:6" ht="12.75" customHeight="1" x14ac:dyDescent="0.2">
      <c r="A411" s="53">
        <v>97</v>
      </c>
      <c r="B411" s="85" t="s">
        <v>828</v>
      </c>
      <c r="C411" s="50" t="s">
        <v>829</v>
      </c>
      <c r="D411" s="310">
        <v>6964.91</v>
      </c>
      <c r="E411" s="242">
        <v>3602.07</v>
      </c>
      <c r="F411" s="52">
        <f t="shared" si="81"/>
        <v>51.717394768920201</v>
      </c>
    </row>
    <row r="412" spans="1:6" ht="12.75" customHeight="1" x14ac:dyDescent="0.2">
      <c r="A412" s="53" t="s">
        <v>609</v>
      </c>
      <c r="B412" s="85" t="s">
        <v>830</v>
      </c>
      <c r="C412" s="50" t="s">
        <v>831</v>
      </c>
      <c r="D412" s="51">
        <f>D6+D298</f>
        <v>129734527.78999998</v>
      </c>
      <c r="E412" s="51">
        <f>E6+E298</f>
        <v>102783182.81</v>
      </c>
      <c r="F412" s="52">
        <f t="shared" si="81"/>
        <v>79.225773247021905</v>
      </c>
    </row>
    <row r="413" spans="1:6" ht="12.75" customHeight="1" x14ac:dyDescent="0.2">
      <c r="A413" s="53" t="s">
        <v>609</v>
      </c>
      <c r="B413" s="85" t="s">
        <v>832</v>
      </c>
      <c r="C413" s="50" t="s">
        <v>833</v>
      </c>
      <c r="D413" s="51">
        <f t="shared" ref="D413:E413" si="112">D289+D350</f>
        <v>132573239.70999998</v>
      </c>
      <c r="E413" s="51">
        <f t="shared" si="112"/>
        <v>102164185.52999999</v>
      </c>
      <c r="F413" s="52">
        <f t="shared" si="81"/>
        <v>77.062449219375722</v>
      </c>
    </row>
    <row r="414" spans="1:6" ht="12.75" customHeight="1" x14ac:dyDescent="0.2">
      <c r="A414" s="53" t="s">
        <v>609</v>
      </c>
      <c r="B414" s="85" t="s">
        <v>834</v>
      </c>
      <c r="C414" s="50" t="s">
        <v>835</v>
      </c>
      <c r="D414" s="51">
        <f t="shared" ref="D414:E414" si="113">IF(D412&gt;=D413,D412-D413,0)</f>
        <v>0</v>
      </c>
      <c r="E414" s="51">
        <f t="shared" si="113"/>
        <v>618997.28000001609</v>
      </c>
      <c r="F414" s="52" t="str">
        <f t="shared" si="81"/>
        <v>-</v>
      </c>
    </row>
    <row r="415" spans="1:6" ht="12.75" customHeight="1" x14ac:dyDescent="0.2">
      <c r="A415" s="53" t="s">
        <v>609</v>
      </c>
      <c r="B415" s="85" t="s">
        <v>836</v>
      </c>
      <c r="C415" s="50" t="s">
        <v>837</v>
      </c>
      <c r="D415" s="51">
        <f t="shared" ref="D415:E415" si="114">IF(D413&gt;=D412,D413-D412,0)</f>
        <v>2838711.9200000018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711818.71</v>
      </c>
      <c r="F416" s="52" t="str">
        <f t="shared" si="81"/>
        <v>-</v>
      </c>
    </row>
    <row r="417" spans="1:6" ht="12.75" customHeight="1" x14ac:dyDescent="0.2">
      <c r="A417" s="60" t="s">
        <v>838</v>
      </c>
      <c r="B417" s="85" t="s">
        <v>841</v>
      </c>
      <c r="C417" s="61" t="s">
        <v>842</v>
      </c>
      <c r="D417" s="51">
        <f t="shared" ref="D417:E417" si="116">IF(D293-D292+D410-D409&gt;=0,D293-D292+D410-D409,0)</f>
        <v>39309736.560000002</v>
      </c>
      <c r="E417" s="51">
        <f t="shared" si="116"/>
        <v>0</v>
      </c>
      <c r="F417" s="52">
        <f t="shared" si="81"/>
        <v>0</v>
      </c>
    </row>
    <row r="418" spans="1:6" ht="12.75" customHeight="1" x14ac:dyDescent="0.2">
      <c r="A418" s="55" t="s">
        <v>843</v>
      </c>
      <c r="B418" s="233" t="s">
        <v>844</v>
      </c>
      <c r="C418" s="56" t="s">
        <v>845</v>
      </c>
      <c r="D418" s="62">
        <f t="shared" ref="D418:E418" si="117">D294+D411</f>
        <v>5717957.9299999997</v>
      </c>
      <c r="E418" s="62">
        <f t="shared" si="117"/>
        <v>4005285.4699999997</v>
      </c>
      <c r="F418" s="57">
        <f t="shared" si="81"/>
        <v>70.047480569693519</v>
      </c>
    </row>
    <row r="419" spans="1:6" s="75" customFormat="1" ht="20.100000000000001" customHeight="1" x14ac:dyDescent="0.2">
      <c r="A419" s="354" t="s">
        <v>846</v>
      </c>
      <c r="B419" s="355"/>
      <c r="C419" s="219"/>
      <c r="D419" s="58"/>
      <c r="E419" s="58"/>
      <c r="F419" s="59"/>
    </row>
    <row r="420" spans="1:6" ht="12.75" customHeight="1" x14ac:dyDescent="0.2">
      <c r="A420" s="53">
        <v>8</v>
      </c>
      <c r="B420" s="85" t="s">
        <v>847</v>
      </c>
      <c r="C420" s="50" t="s">
        <v>848</v>
      </c>
      <c r="D420" s="51">
        <f t="shared" ref="D420:E420" si="118">D421+D459+D472+D484+D515</f>
        <v>3080247.1999999997</v>
      </c>
      <c r="E420" s="51">
        <f t="shared" si="118"/>
        <v>1412379.35</v>
      </c>
      <c r="F420" s="52">
        <f t="shared" ref="F420:F647" si="119">IF(D420&lt;&gt;0,IF(E420/D420&gt;=100,"&gt;&gt;100",E420/D420*100),"-")</f>
        <v>45.852792269399686</v>
      </c>
    </row>
    <row r="421" spans="1:6" ht="24" x14ac:dyDescent="0.2">
      <c r="A421" s="53">
        <v>81</v>
      </c>
      <c r="B421" s="232" t="s">
        <v>849</v>
      </c>
      <c r="C421" s="50" t="s">
        <v>850</v>
      </c>
      <c r="D421" s="51">
        <f t="shared" ref="D421:E421" si="120">D422+D427+D430+D434+D435+D442+D447+D455</f>
        <v>0</v>
      </c>
      <c r="E421" s="51">
        <f t="shared" si="120"/>
        <v>923.53</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923.53</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923.53</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207485.57</v>
      </c>
      <c r="E472" s="51">
        <f t="shared" si="133"/>
        <v>0</v>
      </c>
      <c r="F472" s="52">
        <f t="shared" si="119"/>
        <v>0</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207485.57</v>
      </c>
      <c r="E481" s="51">
        <f t="shared" si="136"/>
        <v>0</v>
      </c>
      <c r="F481" s="52">
        <f t="shared" si="119"/>
        <v>0</v>
      </c>
    </row>
    <row r="482" spans="1:6" ht="12.75" customHeight="1" x14ac:dyDescent="0.2">
      <c r="A482" s="53">
        <v>8341</v>
      </c>
      <c r="B482" s="85" t="s">
        <v>971</v>
      </c>
      <c r="C482" s="50" t="s">
        <v>972</v>
      </c>
      <c r="D482" s="242">
        <v>207485.57</v>
      </c>
      <c r="E482" s="242">
        <v>0</v>
      </c>
      <c r="F482" s="52">
        <f t="shared" si="119"/>
        <v>0</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2872761.63</v>
      </c>
      <c r="E484" s="51">
        <f t="shared" si="137"/>
        <v>1411455.82</v>
      </c>
      <c r="F484" s="52">
        <f t="shared" si="119"/>
        <v>49.132368145699587</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2485772.46</v>
      </c>
      <c r="E495" s="51">
        <f t="shared" si="140"/>
        <v>1351455.82</v>
      </c>
      <c r="F495" s="52">
        <f t="shared" si="119"/>
        <v>54.367639908602094</v>
      </c>
    </row>
    <row r="496" spans="1:6" ht="12.75" customHeight="1" x14ac:dyDescent="0.2">
      <c r="A496" s="53">
        <v>8443</v>
      </c>
      <c r="B496" s="85" t="s">
        <v>999</v>
      </c>
      <c r="C496" s="50" t="s">
        <v>1000</v>
      </c>
      <c r="D496" s="242">
        <v>2467650.85</v>
      </c>
      <c r="E496" s="242">
        <v>1307114.74</v>
      </c>
      <c r="F496" s="52">
        <f t="shared" si="119"/>
        <v>52.970003434643111</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18121.61</v>
      </c>
      <c r="E498" s="242">
        <v>44341.08</v>
      </c>
      <c r="F498" s="52">
        <f t="shared" si="119"/>
        <v>244.68620613731341</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72573</v>
      </c>
      <c r="E502" s="51">
        <f t="shared" si="141"/>
        <v>0</v>
      </c>
      <c r="F502" s="52">
        <f t="shared" si="119"/>
        <v>0</v>
      </c>
    </row>
    <row r="503" spans="1:6" ht="12.75" customHeight="1" x14ac:dyDescent="0.2">
      <c r="A503" s="53">
        <v>8453</v>
      </c>
      <c r="B503" s="85" t="s">
        <v>1013</v>
      </c>
      <c r="C503" s="50" t="s">
        <v>1014</v>
      </c>
      <c r="D503" s="310">
        <v>72573</v>
      </c>
      <c r="E503" s="242">
        <v>0</v>
      </c>
      <c r="F503" s="52">
        <f t="shared" si="119"/>
        <v>0</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314416.17</v>
      </c>
      <c r="E507" s="51">
        <f t="shared" si="142"/>
        <v>60000</v>
      </c>
      <c r="F507" s="52">
        <f t="shared" si="119"/>
        <v>19.082988002811689</v>
      </c>
    </row>
    <row r="508" spans="1:6" ht="12.75" customHeight="1" x14ac:dyDescent="0.2">
      <c r="A508" s="53">
        <v>8471</v>
      </c>
      <c r="B508" s="85" t="s">
        <v>1023</v>
      </c>
      <c r="C508" s="50" t="s">
        <v>1024</v>
      </c>
      <c r="D508" s="242">
        <v>99374.2</v>
      </c>
      <c r="E508" s="242">
        <v>0</v>
      </c>
      <c r="F508" s="52">
        <f t="shared" si="119"/>
        <v>0</v>
      </c>
    </row>
    <row r="509" spans="1:6" ht="12.75" customHeight="1" x14ac:dyDescent="0.2">
      <c r="A509" s="53">
        <v>8472</v>
      </c>
      <c r="B509" s="85" t="s">
        <v>1025</v>
      </c>
      <c r="C509" s="50" t="s">
        <v>1026</v>
      </c>
      <c r="D509" s="242">
        <v>215041.97</v>
      </c>
      <c r="E509" s="242">
        <v>60000</v>
      </c>
      <c r="F509" s="52">
        <f t="shared" si="119"/>
        <v>27.901530105960248</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4458176.51</v>
      </c>
      <c r="E528" s="51">
        <f t="shared" si="148"/>
        <v>2516939.75</v>
      </c>
      <c r="F528" s="52">
        <f t="shared" si="119"/>
        <v>56.456709247700921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64.95</v>
      </c>
      <c r="E580" s="51">
        <f t="shared" si="162"/>
        <v>0</v>
      </c>
      <c r="F580" s="52">
        <f t="shared" si="119"/>
        <v>0</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64.95</v>
      </c>
      <c r="E585" s="51">
        <f t="shared" si="164"/>
        <v>0</v>
      </c>
      <c r="F585" s="52">
        <f t="shared" si="119"/>
        <v>0</v>
      </c>
    </row>
    <row r="586" spans="1:6" ht="12.75" customHeight="1" x14ac:dyDescent="0.2">
      <c r="A586" s="53">
        <v>5321</v>
      </c>
      <c r="B586" s="85" t="s">
        <v>1171</v>
      </c>
      <c r="C586" s="50" t="s">
        <v>1172</v>
      </c>
      <c r="D586" s="242">
        <v>64.95</v>
      </c>
      <c r="E586" s="242">
        <v>0</v>
      </c>
      <c r="F586" s="52">
        <f t="shared" si="119"/>
        <v>0</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4458111.5599999996</v>
      </c>
      <c r="E593" s="51">
        <f t="shared" si="167"/>
        <v>2516939.75</v>
      </c>
      <c r="F593" s="52">
        <f t="shared" si="119"/>
        <v>56.45753176261924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4164186.3</v>
      </c>
      <c r="E605" s="51">
        <f t="shared" si="171"/>
        <v>2060300.96</v>
      </c>
      <c r="F605" s="52">
        <f t="shared" si="119"/>
        <v>49.476675911449973</v>
      </c>
    </row>
    <row r="606" spans="1:6" ht="24" x14ac:dyDescent="0.2">
      <c r="A606" s="53">
        <v>5443</v>
      </c>
      <c r="B606" s="85" t="s">
        <v>1210</v>
      </c>
      <c r="C606" s="50" t="s">
        <v>1211</v>
      </c>
      <c r="D606" s="310">
        <v>4164186.3</v>
      </c>
      <c r="E606" s="242">
        <v>2060300.96</v>
      </c>
      <c r="F606" s="52">
        <f t="shared" si="119"/>
        <v>49.476675911449973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162972.74</v>
      </c>
      <c r="E612" s="51">
        <f t="shared" si="172"/>
        <v>3936.66</v>
      </c>
      <c r="F612" s="52">
        <f t="shared" si="119"/>
        <v>2.4155328062840447</v>
      </c>
    </row>
    <row r="613" spans="1:6" ht="24" x14ac:dyDescent="0.2">
      <c r="A613" s="53">
        <v>5453</v>
      </c>
      <c r="B613" s="232" t="s">
        <v>1224</v>
      </c>
      <c r="C613" s="50" t="s">
        <v>1225</v>
      </c>
      <c r="D613" s="310">
        <v>162972.74</v>
      </c>
      <c r="E613" s="242">
        <v>3936.66</v>
      </c>
      <c r="F613" s="52">
        <f t="shared" si="119"/>
        <v>2.4155328062840447</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130952.52</v>
      </c>
      <c r="E617" s="51">
        <f t="shared" si="173"/>
        <v>452702.13</v>
      </c>
      <c r="F617" s="52">
        <f t="shared" si="119"/>
        <v>345.69944129368417</v>
      </c>
    </row>
    <row r="618" spans="1:6" ht="12.75" customHeight="1" x14ac:dyDescent="0.2">
      <c r="A618" s="53">
        <v>5471</v>
      </c>
      <c r="B618" s="85" t="s">
        <v>1234</v>
      </c>
      <c r="C618" s="50" t="s">
        <v>1235</v>
      </c>
      <c r="D618" s="242">
        <v>130952.52</v>
      </c>
      <c r="E618" s="242">
        <v>277660.15999999997</v>
      </c>
      <c r="F618" s="52">
        <f t="shared" si="119"/>
        <v>212.03116977053972</v>
      </c>
    </row>
    <row r="619" spans="1:6" ht="12.75" customHeight="1" x14ac:dyDescent="0.2">
      <c r="A619" s="53">
        <v>5472</v>
      </c>
      <c r="B619" s="85" t="s">
        <v>1236</v>
      </c>
      <c r="C619" s="50" t="s">
        <v>1237</v>
      </c>
      <c r="D619" s="242">
        <v>0</v>
      </c>
      <c r="E619" s="242">
        <v>175041.97</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1377929.31</v>
      </c>
      <c r="E636" s="51">
        <f t="shared" si="179"/>
        <v>1104560.3999999999</v>
      </c>
      <c r="F636" s="52">
        <f t="shared" si="119"/>
        <v>80.160890111264109</v>
      </c>
    </row>
    <row r="637" spans="1:6" ht="12.75" customHeight="1" x14ac:dyDescent="0.2">
      <c r="A637" s="53">
        <v>92213</v>
      </c>
      <c r="B637" s="85" t="s">
        <v>1272</v>
      </c>
      <c r="C637" s="50" t="s">
        <v>1273</v>
      </c>
      <c r="D637" s="310">
        <v>26961154.739999998</v>
      </c>
      <c r="E637" s="242">
        <v>367212.06</v>
      </c>
      <c r="F637" s="52">
        <f t="shared" si="119"/>
        <v>1.3620042002696506</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132814774.98999998</v>
      </c>
      <c r="E639" s="51">
        <f t="shared" si="180"/>
        <v>104195562.16</v>
      </c>
      <c r="F639" s="52">
        <f t="shared" si="119"/>
        <v>78.451785328737103</v>
      </c>
    </row>
    <row r="640" spans="1:6" ht="12.75" customHeight="1" x14ac:dyDescent="0.2">
      <c r="A640" s="53" t="s">
        <v>609</v>
      </c>
      <c r="B640" s="85" t="s">
        <v>1278</v>
      </c>
      <c r="C640" s="50" t="s">
        <v>1279</v>
      </c>
      <c r="D640" s="51">
        <f t="shared" ref="D640:E640" si="181">D413+D528</f>
        <v>137031416.21999997</v>
      </c>
      <c r="E640" s="51">
        <f t="shared" si="181"/>
        <v>104681125.27999999</v>
      </c>
      <c r="F640" s="52">
        <f t="shared" si="119"/>
        <v>76.392062614267573</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4216641.2299999893</v>
      </c>
      <c r="E642" s="51">
        <f t="shared" si="183"/>
        <v>485563.11999998987</v>
      </c>
      <c r="F642" s="52">
        <f t="shared" si="119"/>
        <v>11.515400374719361</v>
      </c>
    </row>
    <row r="643" spans="1:6" ht="24" x14ac:dyDescent="0.2">
      <c r="A643" s="60" t="s">
        <v>1284</v>
      </c>
      <c r="B643" s="85" t="s">
        <v>1285</v>
      </c>
      <c r="C643" s="61" t="s">
        <v>1284</v>
      </c>
      <c r="D643" s="51">
        <f t="shared" ref="D643:E643" si="184">IF(D416-D417+D637-D638&gt;=0,D416-D417+D637-D638,0)</f>
        <v>0</v>
      </c>
      <c r="E643" s="51">
        <f t="shared" si="184"/>
        <v>1079030.77</v>
      </c>
      <c r="F643" s="52" t="str">
        <f t="shared" si="119"/>
        <v>-</v>
      </c>
    </row>
    <row r="644" spans="1:6" ht="24" x14ac:dyDescent="0.2">
      <c r="A644" s="60" t="s">
        <v>1286</v>
      </c>
      <c r="B644" s="85" t="s">
        <v>1287</v>
      </c>
      <c r="C644" s="61" t="s">
        <v>1286</v>
      </c>
      <c r="D644" s="51">
        <f t="shared" ref="D644:E644" si="185">IF(D417-D416+D638-D637&gt;=0,D417-D416+D638-D637,0)</f>
        <v>12348581.820000004</v>
      </c>
      <c r="E644" s="51">
        <f t="shared" si="185"/>
        <v>0</v>
      </c>
      <c r="F644" s="52">
        <f t="shared" si="119"/>
        <v>0</v>
      </c>
    </row>
    <row r="645" spans="1:6" ht="24" x14ac:dyDescent="0.2">
      <c r="A645" s="53" t="s">
        <v>609</v>
      </c>
      <c r="B645" s="85" t="s">
        <v>1288</v>
      </c>
      <c r="C645" s="50" t="s">
        <v>1289</v>
      </c>
      <c r="D645" s="51">
        <f t="shared" ref="D645:E645" si="186">IF(D641+D643-D642-D644&gt;=0,D641+D643-D642-D644,0)</f>
        <v>0</v>
      </c>
      <c r="E645" s="51">
        <f t="shared" si="186"/>
        <v>593467.65000001015</v>
      </c>
      <c r="F645" s="52" t="str">
        <f t="shared" si="119"/>
        <v>-</v>
      </c>
    </row>
    <row r="646" spans="1:6" ht="24" x14ac:dyDescent="0.2">
      <c r="A646" s="53" t="s">
        <v>609</v>
      </c>
      <c r="B646" s="85" t="s">
        <v>1290</v>
      </c>
      <c r="C646" s="50" t="s">
        <v>1291</v>
      </c>
      <c r="D646" s="51">
        <f t="shared" ref="D646:E646" si="187">IF(D642+D644-D641-D643&gt;=0,D642+D644-D641-D643,0)</f>
        <v>16565223.049999993</v>
      </c>
      <c r="E646" s="51">
        <f t="shared" si="187"/>
        <v>0</v>
      </c>
      <c r="F646" s="52">
        <f t="shared" si="119"/>
        <v>0</v>
      </c>
    </row>
    <row r="647" spans="1:6" ht="24" x14ac:dyDescent="0.2">
      <c r="A647" s="55" t="s">
        <v>1292</v>
      </c>
      <c r="B647" s="233" t="s">
        <v>1293</v>
      </c>
      <c r="C647" s="56" t="s">
        <v>1292</v>
      </c>
      <c r="D647" s="243">
        <v>2792896.68</v>
      </c>
      <c r="E647" s="243">
        <v>3731371.98</v>
      </c>
      <c r="F647" s="57">
        <f t="shared" si="119"/>
        <v>133.60222047311825</v>
      </c>
    </row>
    <row r="648" spans="1:6" s="75" customFormat="1" ht="20.100000000000001" customHeight="1" x14ac:dyDescent="0.2">
      <c r="A648" s="354" t="s">
        <v>1294</v>
      </c>
      <c r="B648" s="355"/>
      <c r="C648" s="219"/>
      <c r="D648" s="58"/>
      <c r="E648" s="58"/>
      <c r="F648" s="59"/>
    </row>
    <row r="649" spans="1:6" ht="12.75" customHeight="1" x14ac:dyDescent="0.2">
      <c r="A649" s="53">
        <v>11</v>
      </c>
      <c r="B649" s="85" t="s">
        <v>1295</v>
      </c>
      <c r="C649" s="50" t="s">
        <v>1296</v>
      </c>
      <c r="D649" s="310">
        <v>9858036.5299999993</v>
      </c>
      <c r="E649" s="242">
        <v>6169883.7400000002</v>
      </c>
      <c r="F649" s="52">
        <f t="shared" ref="F649:F724" si="188">IF(D649&lt;&gt;0,IF(E649/D649&gt;=100,"&gt;&gt;100",E649/D649*100),"-")</f>
        <v>62.587349126002891</v>
      </c>
    </row>
    <row r="650" spans="1:6" ht="12.75" customHeight="1" x14ac:dyDescent="0.2">
      <c r="A650" s="53" t="s">
        <v>1297</v>
      </c>
      <c r="B650" s="85" t="s">
        <v>1298</v>
      </c>
      <c r="C650" s="50" t="s">
        <v>1297</v>
      </c>
      <c r="D650" s="310">
        <v>142752438.40000001</v>
      </c>
      <c r="E650" s="242">
        <v>90196623.459999993</v>
      </c>
      <c r="F650" s="52">
        <f t="shared" si="188"/>
        <v>63.183945907294557</v>
      </c>
    </row>
    <row r="651" spans="1:6" ht="12.75" customHeight="1" x14ac:dyDescent="0.2">
      <c r="A651" s="53" t="s">
        <v>1299</v>
      </c>
      <c r="B651" s="85" t="s">
        <v>1300</v>
      </c>
      <c r="C651" s="50" t="s">
        <v>1299</v>
      </c>
      <c r="D651" s="310">
        <v>145716565.96000001</v>
      </c>
      <c r="E651" s="242">
        <v>87407970.439999998</v>
      </c>
      <c r="F651" s="52">
        <f t="shared" si="188"/>
        <v>59.984923377891</v>
      </c>
    </row>
    <row r="652" spans="1:6" ht="24" x14ac:dyDescent="0.2">
      <c r="A652" s="53">
        <v>11</v>
      </c>
      <c r="B652" s="85" t="s">
        <v>1301</v>
      </c>
      <c r="C652" s="50" t="s">
        <v>1302</v>
      </c>
      <c r="D652" s="51">
        <f t="shared" ref="D652:E652" si="189">+D649+D650-D651</f>
        <v>6893908.9699999988</v>
      </c>
      <c r="E652" s="51">
        <f t="shared" si="189"/>
        <v>8958536.7599999905</v>
      </c>
      <c r="F652" s="52">
        <f t="shared" si="188"/>
        <v>129.94857923109467</v>
      </c>
    </row>
    <row r="653" spans="1:6" ht="24" x14ac:dyDescent="0.2">
      <c r="A653" s="53" t="s">
        <v>609</v>
      </c>
      <c r="B653" s="85" t="s">
        <v>1303</v>
      </c>
      <c r="C653" s="50" t="s">
        <v>1304</v>
      </c>
      <c r="D653" s="262">
        <v>141</v>
      </c>
      <c r="E653" s="262">
        <v>144</v>
      </c>
      <c r="F653" s="52">
        <f t="shared" si="188"/>
        <v>102.12765957446808</v>
      </c>
    </row>
    <row r="654" spans="1:6" ht="24" x14ac:dyDescent="0.2">
      <c r="A654" s="53" t="s">
        <v>609</v>
      </c>
      <c r="B654" s="85" t="s">
        <v>1305</v>
      </c>
      <c r="C654" s="50" t="s">
        <v>1306</v>
      </c>
      <c r="D654" s="312">
        <v>3403</v>
      </c>
      <c r="E654" s="262">
        <v>2559</v>
      </c>
      <c r="F654" s="52">
        <f t="shared" si="188"/>
        <v>75.198354393182484</v>
      </c>
    </row>
    <row r="655" spans="1:6" ht="12.75" customHeight="1" x14ac:dyDescent="0.2">
      <c r="A655" s="53" t="s">
        <v>609</v>
      </c>
      <c r="B655" s="85" t="s">
        <v>1307</v>
      </c>
      <c r="C655" s="50" t="s">
        <v>1308</v>
      </c>
      <c r="D655" s="262">
        <v>126</v>
      </c>
      <c r="E655" s="262">
        <v>133</v>
      </c>
      <c r="F655" s="52">
        <f t="shared" si="188"/>
        <v>105.55555555555556</v>
      </c>
    </row>
    <row r="656" spans="1:6" ht="12.75" customHeight="1" x14ac:dyDescent="0.2">
      <c r="A656" s="53" t="s">
        <v>609</v>
      </c>
      <c r="B656" s="85" t="s">
        <v>1309</v>
      </c>
      <c r="C656" s="50" t="s">
        <v>1310</v>
      </c>
      <c r="D656" s="312">
        <v>3052</v>
      </c>
      <c r="E656" s="262">
        <v>2266</v>
      </c>
      <c r="F656" s="52">
        <f t="shared" si="188"/>
        <v>74.246395806028829</v>
      </c>
    </row>
    <row r="657" spans="1:6" ht="24" x14ac:dyDescent="0.2">
      <c r="A657" s="53" t="s">
        <v>1311</v>
      </c>
      <c r="B657" s="85" t="s">
        <v>1312</v>
      </c>
      <c r="C657" s="50" t="s">
        <v>1313</v>
      </c>
      <c r="D657" s="242">
        <v>0</v>
      </c>
      <c r="E657" s="242">
        <v>1767144.38</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603795.82999999996</v>
      </c>
      <c r="E659" s="242">
        <v>663170.84</v>
      </c>
      <c r="F659" s="52">
        <f t="shared" si="188"/>
        <v>109.83362372674883</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5126126.33</v>
      </c>
      <c r="E661" s="242">
        <v>5855787.2199999997</v>
      </c>
      <c r="F661" s="52">
        <f t="shared" si="188"/>
        <v>114.23415739346399</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366.07</v>
      </c>
      <c r="E664" s="242">
        <v>0</v>
      </c>
      <c r="F664" s="52">
        <f t="shared" si="188"/>
        <v>0</v>
      </c>
    </row>
    <row r="665" spans="1:6" ht="12.75" customHeight="1" x14ac:dyDescent="0.2">
      <c r="A665" s="53">
        <v>63321</v>
      </c>
      <c r="B665" s="85" t="s">
        <v>1328</v>
      </c>
      <c r="C665" s="50" t="s">
        <v>1329</v>
      </c>
      <c r="D665" s="242">
        <v>501361.4</v>
      </c>
      <c r="E665" s="242">
        <v>631837.18999999994</v>
      </c>
      <c r="F665" s="52">
        <f t="shared" si="188"/>
        <v>126.02429903857775</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310">
        <v>715832.81</v>
      </c>
      <c r="E669" s="242">
        <v>335044.69</v>
      </c>
      <c r="F669" s="52">
        <f t="shared" si="188"/>
        <v>46.804880318352545</v>
      </c>
    </row>
    <row r="670" spans="1:6" ht="12.75" customHeight="1" x14ac:dyDescent="0.2">
      <c r="A670" s="53">
        <v>63415</v>
      </c>
      <c r="B670" s="85" t="s">
        <v>1338</v>
      </c>
      <c r="C670" s="50" t="s">
        <v>1339</v>
      </c>
      <c r="D670" s="242">
        <v>0</v>
      </c>
      <c r="E670" s="242">
        <v>20400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38239.25</v>
      </c>
      <c r="E673" s="242">
        <v>155438.60999999999</v>
      </c>
      <c r="F673" s="52">
        <f t="shared" si="188"/>
        <v>406.48969318174386</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310">
        <v>35129464.840000004</v>
      </c>
      <c r="E675" s="242">
        <v>42140098.149999999</v>
      </c>
      <c r="F675" s="52">
        <f t="shared" si="188"/>
        <v>119.95656165538099</v>
      </c>
    </row>
    <row r="676" spans="1:6" ht="24" x14ac:dyDescent="0.2">
      <c r="A676" s="53">
        <v>63613</v>
      </c>
      <c r="B676" s="232" t="s">
        <v>1350</v>
      </c>
      <c r="C676" s="50" t="s">
        <v>1351</v>
      </c>
      <c r="D676" s="242">
        <v>377592.62</v>
      </c>
      <c r="E676" s="242">
        <v>432065.18</v>
      </c>
      <c r="F676" s="52">
        <f t="shared" si="188"/>
        <v>114.42627771697444</v>
      </c>
    </row>
    <row r="677" spans="1:6" ht="24" x14ac:dyDescent="0.2">
      <c r="A677" s="53">
        <v>63622</v>
      </c>
      <c r="B677" s="232" t="s">
        <v>1352</v>
      </c>
      <c r="C677" s="50" t="s">
        <v>1353</v>
      </c>
      <c r="D677" s="310">
        <v>9091059.3699999992</v>
      </c>
      <c r="E677" s="242">
        <v>229617.6</v>
      </c>
      <c r="F677" s="52">
        <f t="shared" si="188"/>
        <v>2.5257518475539342</v>
      </c>
    </row>
    <row r="678" spans="1:6" ht="24" x14ac:dyDescent="0.2">
      <c r="A678" s="53">
        <v>63623</v>
      </c>
      <c r="B678" s="232" t="s">
        <v>1354</v>
      </c>
      <c r="C678" s="50" t="s">
        <v>1355</v>
      </c>
      <c r="D678" s="242">
        <v>33401.9</v>
      </c>
      <c r="E678" s="242">
        <v>5649.1</v>
      </c>
      <c r="F678" s="52">
        <f t="shared" si="188"/>
        <v>16.912510964945106</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310">
        <v>2759259.24</v>
      </c>
      <c r="E694" s="242">
        <v>2238772.9900000002</v>
      </c>
      <c r="F694" s="52">
        <f t="shared" si="188"/>
        <v>81.136739801222873</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26015.39</v>
      </c>
      <c r="E696" s="242">
        <v>85666.31</v>
      </c>
      <c r="F696" s="52">
        <f t="shared" si="188"/>
        <v>329.29089281383057</v>
      </c>
    </row>
    <row r="697" spans="1:6" ht="24" x14ac:dyDescent="0.2">
      <c r="A697" s="53" t="s">
        <v>1377</v>
      </c>
      <c r="B697" s="232" t="s">
        <v>1378</v>
      </c>
      <c r="C697" s="50" t="s">
        <v>1377</v>
      </c>
      <c r="D697" s="242">
        <v>3118</v>
      </c>
      <c r="E697" s="242">
        <v>70249.17</v>
      </c>
      <c r="F697" s="52">
        <f t="shared" si="188"/>
        <v>2253.020205259782</v>
      </c>
    </row>
    <row r="698" spans="1:6" ht="12.75" customHeight="1" x14ac:dyDescent="0.2">
      <c r="A698" s="53">
        <v>63821</v>
      </c>
      <c r="B698" s="232" t="s">
        <v>1379</v>
      </c>
      <c r="C698" s="50" t="s">
        <v>1380</v>
      </c>
      <c r="D698" s="310">
        <v>1673890.32</v>
      </c>
      <c r="E698" s="242">
        <v>538434.18999999994</v>
      </c>
      <c r="F698" s="52">
        <f t="shared" si="188"/>
        <v>32.166635027795607</v>
      </c>
    </row>
    <row r="699" spans="1:6" ht="12.75" customHeight="1" x14ac:dyDescent="0.2">
      <c r="A699" s="53">
        <v>63822</v>
      </c>
      <c r="B699" s="232" t="s">
        <v>1381</v>
      </c>
      <c r="C699" s="50" t="s">
        <v>1382</v>
      </c>
      <c r="D699" s="310">
        <v>3675.7</v>
      </c>
      <c r="E699" s="242">
        <v>0</v>
      </c>
      <c r="F699" s="52">
        <f t="shared" si="188"/>
        <v>0</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310">
        <v>2323532.94</v>
      </c>
      <c r="E710" s="242">
        <v>2618480.98</v>
      </c>
      <c r="F710" s="52">
        <f t="shared" si="188"/>
        <v>112.69394700296351</v>
      </c>
    </row>
    <row r="711" spans="1:6" ht="12.75" customHeight="1" x14ac:dyDescent="0.2">
      <c r="A711" s="53">
        <v>65265</v>
      </c>
      <c r="B711" s="85" t="s">
        <v>1405</v>
      </c>
      <c r="C711" s="50" t="s">
        <v>1406</v>
      </c>
      <c r="D711" s="310">
        <v>0</v>
      </c>
      <c r="E711" s="242">
        <v>0</v>
      </c>
      <c r="F711" s="52" t="str">
        <f t="shared" si="188"/>
        <v>-</v>
      </c>
    </row>
    <row r="712" spans="1:6" ht="12.75" customHeight="1" x14ac:dyDescent="0.2">
      <c r="A712" s="53" t="s">
        <v>1407</v>
      </c>
      <c r="B712" s="85" t="s">
        <v>1408</v>
      </c>
      <c r="C712" s="50" t="s">
        <v>1407</v>
      </c>
      <c r="D712" s="310">
        <v>142007.04000000001</v>
      </c>
      <c r="E712" s="242">
        <v>24575.81</v>
      </c>
      <c r="F712" s="52">
        <f t="shared" si="188"/>
        <v>17.306050460596882</v>
      </c>
    </row>
    <row r="713" spans="1:6" ht="24" x14ac:dyDescent="0.2">
      <c r="A713" s="53">
        <v>66341</v>
      </c>
      <c r="B713" s="85" t="s">
        <v>1409</v>
      </c>
      <c r="C713" s="54">
        <v>66341</v>
      </c>
      <c r="D713" s="310">
        <v>0</v>
      </c>
      <c r="E713" s="242">
        <v>0</v>
      </c>
      <c r="F713" s="52" t="str">
        <f t="shared" si="188"/>
        <v>-</v>
      </c>
    </row>
    <row r="714" spans="1:6" ht="24" x14ac:dyDescent="0.2">
      <c r="A714" s="53">
        <v>66342</v>
      </c>
      <c r="B714" s="85" t="s">
        <v>1410</v>
      </c>
      <c r="C714" s="54">
        <v>66342</v>
      </c>
      <c r="D714" s="310">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310">
        <v>162321.71</v>
      </c>
      <c r="E716" s="242">
        <v>117251.23</v>
      </c>
      <c r="F716" s="52">
        <f t="shared" si="188"/>
        <v>72.233855840971614</v>
      </c>
    </row>
    <row r="717" spans="1:6" ht="12.75" customHeight="1" x14ac:dyDescent="0.2">
      <c r="A717" s="53">
        <v>31215</v>
      </c>
      <c r="B717" s="85" t="s">
        <v>1414</v>
      </c>
      <c r="C717" s="50" t="s">
        <v>1415</v>
      </c>
      <c r="D717" s="310">
        <v>146096.07</v>
      </c>
      <c r="E717" s="242">
        <v>86720.16</v>
      </c>
      <c r="F717" s="52">
        <f t="shared" si="188"/>
        <v>59.358311281063202</v>
      </c>
    </row>
    <row r="718" spans="1:6" ht="12.75" customHeight="1" x14ac:dyDescent="0.2">
      <c r="A718" s="53">
        <v>32121</v>
      </c>
      <c r="B718" s="85" t="s">
        <v>1416</v>
      </c>
      <c r="C718" s="50" t="s">
        <v>1417</v>
      </c>
      <c r="D718" s="310">
        <v>2245568.0699999998</v>
      </c>
      <c r="E718" s="242">
        <v>1759339.18</v>
      </c>
      <c r="F718" s="52">
        <f t="shared" si="188"/>
        <v>78.347176534265557</v>
      </c>
    </row>
    <row r="719" spans="1:6" ht="12.75" customHeight="1" x14ac:dyDescent="0.2">
      <c r="A719" s="53" t="s">
        <v>1418</v>
      </c>
      <c r="B719" s="85" t="s">
        <v>1419</v>
      </c>
      <c r="C719" s="50" t="s">
        <v>1418</v>
      </c>
      <c r="D719" s="310">
        <v>0</v>
      </c>
      <c r="E719" s="242">
        <v>0</v>
      </c>
      <c r="F719" s="52" t="str">
        <f t="shared" si="188"/>
        <v>-</v>
      </c>
    </row>
    <row r="720" spans="1:6" ht="12.75" customHeight="1" x14ac:dyDescent="0.2">
      <c r="A720" s="53" t="s">
        <v>1420</v>
      </c>
      <c r="B720" s="85" t="s">
        <v>1421</v>
      </c>
      <c r="C720" s="50" t="s">
        <v>1420</v>
      </c>
      <c r="D720" s="310">
        <v>98260.05</v>
      </c>
      <c r="E720" s="242">
        <v>94274.52</v>
      </c>
      <c r="F720" s="52">
        <f t="shared" si="188"/>
        <v>95.943895815237227</v>
      </c>
    </row>
    <row r="721" spans="1:6" ht="12.75" customHeight="1" x14ac:dyDescent="0.2">
      <c r="A721" s="53" t="s">
        <v>1422</v>
      </c>
      <c r="B721" s="85" t="s">
        <v>1423</v>
      </c>
      <c r="C721" s="50" t="s">
        <v>1422</v>
      </c>
      <c r="D721" s="310">
        <v>21416.92</v>
      </c>
      <c r="E721" s="242">
        <v>21766.76</v>
      </c>
      <c r="F721" s="52">
        <f t="shared" si="188"/>
        <v>101.6334748413871</v>
      </c>
    </row>
    <row r="722" spans="1:6" ht="12.75" customHeight="1" x14ac:dyDescent="0.2">
      <c r="A722" s="53" t="s">
        <v>1424</v>
      </c>
      <c r="B722" s="85" t="s">
        <v>1425</v>
      </c>
      <c r="C722" s="50" t="s">
        <v>1424</v>
      </c>
      <c r="D722" s="310">
        <v>715986.05</v>
      </c>
      <c r="E722" s="242">
        <v>313149.46999999997</v>
      </c>
      <c r="F722" s="52">
        <f t="shared" si="188"/>
        <v>43.73681163201433</v>
      </c>
    </row>
    <row r="723" spans="1:6" ht="12.75" customHeight="1" x14ac:dyDescent="0.2">
      <c r="A723" s="53" t="s">
        <v>1426</v>
      </c>
      <c r="B723" s="85" t="s">
        <v>1427</v>
      </c>
      <c r="C723" s="50" t="s">
        <v>1426</v>
      </c>
      <c r="D723" s="310">
        <v>146062.19</v>
      </c>
      <c r="E723" s="242">
        <v>28212</v>
      </c>
      <c r="F723" s="52">
        <f t="shared" si="188"/>
        <v>19.315060249336259</v>
      </c>
    </row>
    <row r="724" spans="1:6" ht="12.75" customHeight="1" x14ac:dyDescent="0.2">
      <c r="A724" s="53" t="s">
        <v>1428</v>
      </c>
      <c r="B724" s="85" t="s">
        <v>1429</v>
      </c>
      <c r="C724" s="50" t="s">
        <v>1428</v>
      </c>
      <c r="D724" s="310">
        <v>94374.42</v>
      </c>
      <c r="E724" s="242">
        <v>855.91</v>
      </c>
      <c r="F724" s="52">
        <f t="shared" si="188"/>
        <v>0.90693007702722839</v>
      </c>
    </row>
    <row r="725" spans="1:6" ht="12.75" customHeight="1" x14ac:dyDescent="0.2">
      <c r="A725" s="53">
        <v>32911</v>
      </c>
      <c r="B725" s="85" t="s">
        <v>1430</v>
      </c>
      <c r="C725" s="50" t="s">
        <v>1431</v>
      </c>
      <c r="D725" s="310">
        <v>101841.21</v>
      </c>
      <c r="E725" s="242">
        <v>94166.92</v>
      </c>
      <c r="F725" s="52">
        <f t="shared" ref="F725:F979" si="190">IF(D725&lt;&gt;0,IF(E725/D725&gt;=100,"&gt;&gt;100",E725/D725*100),"-")</f>
        <v>92.46445520433231</v>
      </c>
    </row>
    <row r="726" spans="1:6" ht="12.75" customHeight="1" x14ac:dyDescent="0.2">
      <c r="A726" s="53" t="s">
        <v>1432</v>
      </c>
      <c r="B726" s="85" t="s">
        <v>1433</v>
      </c>
      <c r="C726" s="50" t="s">
        <v>1432</v>
      </c>
      <c r="D726" s="310">
        <v>40430.78</v>
      </c>
      <c r="E726" s="242">
        <v>26780.66</v>
      </c>
      <c r="F726" s="52">
        <f t="shared" si="190"/>
        <v>66.238296664076231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310">
        <v>702172.31</v>
      </c>
      <c r="E742" s="242">
        <v>170276.25</v>
      </c>
      <c r="F742" s="52">
        <f t="shared" si="190"/>
        <v>24.24992378295293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1230.27</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809.43</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265.45</v>
      </c>
      <c r="E758" s="242">
        <v>0</v>
      </c>
      <c r="F758" s="52">
        <f t="shared" si="190"/>
        <v>0</v>
      </c>
    </row>
    <row r="759" spans="1:6" ht="12.75" customHeight="1" x14ac:dyDescent="0.2">
      <c r="A759" s="53">
        <v>35231</v>
      </c>
      <c r="B759" s="85" t="s">
        <v>1498</v>
      </c>
      <c r="C759" s="50" t="s">
        <v>1499</v>
      </c>
      <c r="D759" s="242">
        <v>1036428.81</v>
      </c>
      <c r="E759" s="242">
        <v>386559.91</v>
      </c>
      <c r="F759" s="52">
        <f t="shared" si="190"/>
        <v>37.297294929499301</v>
      </c>
    </row>
    <row r="760" spans="1:6" ht="12.75" customHeight="1" x14ac:dyDescent="0.2">
      <c r="A760" s="53">
        <v>35232</v>
      </c>
      <c r="B760" s="85" t="s">
        <v>1500</v>
      </c>
      <c r="C760" s="50" t="s">
        <v>1501</v>
      </c>
      <c r="D760" s="242">
        <v>85840.98</v>
      </c>
      <c r="E760" s="242">
        <v>104549.38</v>
      </c>
      <c r="F760" s="52">
        <f t="shared" si="190"/>
        <v>121.79425258192533</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2632604.14</v>
      </c>
      <c r="E763" s="242">
        <v>0</v>
      </c>
      <c r="F763" s="52">
        <f t="shared" si="190"/>
        <v>0</v>
      </c>
    </row>
    <row r="764" spans="1:6" ht="12.75" customHeight="1" x14ac:dyDescent="0.2">
      <c r="A764" s="53">
        <v>36316</v>
      </c>
      <c r="B764" s="85" t="s">
        <v>1508</v>
      </c>
      <c r="C764" s="50" t="s">
        <v>1509</v>
      </c>
      <c r="D764" s="242">
        <v>1287448.1499999999</v>
      </c>
      <c r="E764" s="242">
        <v>0</v>
      </c>
      <c r="F764" s="52">
        <f t="shared" si="190"/>
        <v>0</v>
      </c>
    </row>
    <row r="765" spans="1:6" ht="12.75" customHeight="1" x14ac:dyDescent="0.2">
      <c r="A765" s="53">
        <v>36317</v>
      </c>
      <c r="B765" s="85" t="s">
        <v>1510</v>
      </c>
      <c r="C765" s="50" t="s">
        <v>1511</v>
      </c>
      <c r="D765" s="242">
        <v>0</v>
      </c>
      <c r="E765" s="242">
        <v>101078.28</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2770.97</v>
      </c>
      <c r="E770" s="242">
        <v>0</v>
      </c>
      <c r="F770" s="52">
        <f t="shared" si="190"/>
        <v>0</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291819.69</v>
      </c>
      <c r="E774" s="242">
        <v>0</v>
      </c>
      <c r="F774" s="52">
        <f t="shared" si="190"/>
        <v>0</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5427.17</v>
      </c>
      <c r="E791" s="242">
        <v>32437.62</v>
      </c>
      <c r="F791" s="52">
        <f t="shared" si="190"/>
        <v>597.6894035012723</v>
      </c>
    </row>
    <row r="792" spans="1:6" ht="24" x14ac:dyDescent="0.2">
      <c r="A792" s="53" t="s">
        <v>1564</v>
      </c>
      <c r="B792" s="85" t="s">
        <v>1565</v>
      </c>
      <c r="C792" s="50" t="s">
        <v>1564</v>
      </c>
      <c r="D792" s="242">
        <v>38527.15</v>
      </c>
      <c r="E792" s="242">
        <v>0</v>
      </c>
      <c r="F792" s="52">
        <f t="shared" si="190"/>
        <v>0</v>
      </c>
    </row>
    <row r="793" spans="1:6" ht="24" x14ac:dyDescent="0.2">
      <c r="A793" s="53" t="s">
        <v>1566</v>
      </c>
      <c r="B793" s="85" t="s">
        <v>1567</v>
      </c>
      <c r="C793" s="50" t="s">
        <v>1566</v>
      </c>
      <c r="D793" s="242">
        <v>94589.119999999995</v>
      </c>
      <c r="E793" s="242">
        <v>0</v>
      </c>
      <c r="F793" s="52">
        <f t="shared" si="190"/>
        <v>0</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240458.43</v>
      </c>
      <c r="E816" s="242">
        <v>276323.88</v>
      </c>
      <c r="F816" s="52">
        <f t="shared" si="190"/>
        <v>114.91544713154786</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149205.62</v>
      </c>
      <c r="E819" s="242">
        <v>147681.60999999999</v>
      </c>
      <c r="F819" s="52">
        <f t="shared" si="190"/>
        <v>98.978584050654376</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118917.12</v>
      </c>
      <c r="E821" s="242">
        <v>125154.96</v>
      </c>
      <c r="F821" s="52">
        <f t="shared" si="190"/>
        <v>105.24553571428572</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156730.06</v>
      </c>
      <c r="E823" s="242">
        <v>248301.18</v>
      </c>
      <c r="F823" s="52">
        <f t="shared" si="190"/>
        <v>158.4260096627284</v>
      </c>
    </row>
    <row r="824" spans="1:6" ht="12.75" customHeight="1" x14ac:dyDescent="0.2">
      <c r="A824" s="53">
        <v>37221</v>
      </c>
      <c r="B824" s="85" t="s">
        <v>1628</v>
      </c>
      <c r="C824" s="50" t="s">
        <v>1629</v>
      </c>
      <c r="D824" s="242">
        <v>3456331.69</v>
      </c>
      <c r="E824" s="242">
        <v>3511776.59</v>
      </c>
      <c r="F824" s="52">
        <f t="shared" si="190"/>
        <v>101.60415449016121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148714.43</v>
      </c>
      <c r="E828" s="242">
        <v>170310.39</v>
      </c>
      <c r="F828" s="52">
        <f t="shared" si="190"/>
        <v>114.52176496927704</v>
      </c>
    </row>
    <row r="829" spans="1:6" ht="12.75" customHeight="1" x14ac:dyDescent="0.2">
      <c r="A829" s="53">
        <v>38117</v>
      </c>
      <c r="B829" s="85" t="s">
        <v>1637</v>
      </c>
      <c r="C829" s="50" t="s">
        <v>1638</v>
      </c>
      <c r="D829" s="242">
        <v>11628.38</v>
      </c>
      <c r="E829" s="242">
        <v>10500</v>
      </c>
      <c r="F829" s="52">
        <f t="shared" si="190"/>
        <v>90.296326745428004</v>
      </c>
    </row>
    <row r="830" spans="1:6" ht="12.75" customHeight="1" x14ac:dyDescent="0.2">
      <c r="A830" s="53">
        <v>38612</v>
      </c>
      <c r="B830" s="85" t="s">
        <v>1639</v>
      </c>
      <c r="C830" s="50" t="s">
        <v>1640</v>
      </c>
      <c r="D830" s="242">
        <v>0</v>
      </c>
      <c r="E830" s="242">
        <v>320000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923.53</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2467650.85</v>
      </c>
      <c r="E886" s="242">
        <v>1171859.3799999999</v>
      </c>
      <c r="F886" s="52">
        <f t="shared" si="190"/>
        <v>47.488864966451793</v>
      </c>
    </row>
    <row r="887" spans="1:6" ht="24" x14ac:dyDescent="0.2">
      <c r="A887" s="53" t="s">
        <v>1753</v>
      </c>
      <c r="B887" s="85" t="s">
        <v>1754</v>
      </c>
      <c r="C887" s="50" t="s">
        <v>1753</v>
      </c>
      <c r="D887" s="242">
        <v>0</v>
      </c>
      <c r="E887" s="242">
        <v>115729.99</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18121.61</v>
      </c>
      <c r="E890" s="242">
        <v>44341.08</v>
      </c>
      <c r="F890" s="52">
        <f t="shared" si="190"/>
        <v>244.68620613731341</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99374.2</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215041.97</v>
      </c>
      <c r="E902" s="242">
        <v>60000</v>
      </c>
      <c r="F902" s="52">
        <f t="shared" si="190"/>
        <v>27.901530105960248</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2222966.09</v>
      </c>
      <c r="E953" s="242">
        <v>0</v>
      </c>
      <c r="F953" s="52">
        <f t="shared" si="190"/>
        <v>0</v>
      </c>
    </row>
    <row r="954" spans="1:6" ht="24" x14ac:dyDescent="0.2">
      <c r="A954" s="53">
        <v>54432</v>
      </c>
      <c r="B954" s="85" t="s">
        <v>1887</v>
      </c>
      <c r="C954" s="50" t="s">
        <v>1888</v>
      </c>
      <c r="D954" s="310">
        <v>1898566.89</v>
      </c>
      <c r="E954" s="242">
        <v>1962059.92</v>
      </c>
      <c r="F954" s="52">
        <f t="shared" si="190"/>
        <v>103.3442608914348</v>
      </c>
    </row>
    <row r="955" spans="1:6" ht="24" x14ac:dyDescent="0.2">
      <c r="A955" s="53" t="s">
        <v>1889</v>
      </c>
      <c r="B955" s="85" t="s">
        <v>1890</v>
      </c>
      <c r="C955" s="50" t="s">
        <v>1889</v>
      </c>
      <c r="D955" s="242">
        <v>2836.48</v>
      </c>
      <c r="E955" s="242">
        <v>26810.68</v>
      </c>
      <c r="F955" s="52">
        <f t="shared" si="190"/>
        <v>945.20955550541521</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310">
        <v>162972.74</v>
      </c>
      <c r="E965" s="242">
        <v>3936.66</v>
      </c>
      <c r="F965" s="52">
        <f t="shared" si="190"/>
        <v>2.4155328062840447</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130952.52</v>
      </c>
      <c r="E968" s="242">
        <v>99374.28</v>
      </c>
      <c r="F968" s="52">
        <f t="shared" si="190"/>
        <v>75.885733241330527</v>
      </c>
    </row>
    <row r="969" spans="1:6" ht="12.75" customHeight="1" x14ac:dyDescent="0.2">
      <c r="A969" s="53">
        <v>54712</v>
      </c>
      <c r="B969" s="85" t="s">
        <v>1917</v>
      </c>
      <c r="C969" s="50" t="s">
        <v>1918</v>
      </c>
      <c r="D969" s="242">
        <v>0</v>
      </c>
      <c r="E969" s="242">
        <v>178285.88</v>
      </c>
      <c r="F969" s="52" t="str">
        <f t="shared" si="190"/>
        <v>-</v>
      </c>
    </row>
    <row r="970" spans="1:6" ht="12.75" customHeight="1" x14ac:dyDescent="0.2">
      <c r="A970" s="53">
        <v>54721</v>
      </c>
      <c r="B970" s="85" t="s">
        <v>1919</v>
      </c>
      <c r="C970" s="50" t="s">
        <v>1920</v>
      </c>
      <c r="D970" s="242">
        <v>0</v>
      </c>
      <c r="E970" s="242">
        <v>175041.97</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50" t="s">
        <v>1945</v>
      </c>
      <c r="B983" s="351"/>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15994.25</v>
      </c>
      <c r="E988" s="245">
        <v>52189.62</v>
      </c>
      <c r="F988" s="52">
        <f t="shared" si="192"/>
        <v>326.30238992137805</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8"/>
      <c r="E994" s="349"/>
      <c r="F994" s="71"/>
    </row>
    <row r="995" spans="1:6" ht="15" customHeight="1" x14ac:dyDescent="0.2">
      <c r="A995" s="188"/>
      <c r="B995" s="211"/>
      <c r="C995" s="221"/>
      <c r="D995" s="348"/>
      <c r="E995" s="349"/>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62 D65:E68 E63:E64 D71:E74 E69:E70 D77:E83 E75:E76 D91:E112 E84:E90 D120:E125 E113:E119 D128:E128 E126:E127 D133:E137 E129:E132 D139:E149 E138 D151:E153 E150 D159:E159 E154:E158 D163:E164 E160:E162 D169:E169 E165:E168 D177:E177 E170:E176 D188:E188 E178:E187 D196:E204 E189:E195 D206:E210 E205 D215:E273 E211:E214 D279:E291 E274:E278 D297:E312 E292:E296 D317:E356 E313:E316 D363:E364 E357:E362 D369:E369 E365:E368 D378:E391 E370:E377 D396:E397 E392:E395 D400:E409 E398:E399 D412:E502 E410:E411 D504:E605 E503 D607:E612 E606 D638:E648 E637 D614:E636 E613 D652:E653 E649:E651 D655:E655 E654 D657:E668 E656 D670:E674 E669 D676:E676 E675 D678:E693 E677 D695:E697 E694 D700:E709 E698:E699 D715:E715 E710:E714 D727:E741 E716:E726 D743:E953 E742 D955:E964 E954 D966:E982 E965">
    <cfRule type="cellIs" dxfId="98" priority="57" operator="lessThan">
      <formula>-0.001</formula>
    </cfRule>
  </conditionalFormatting>
  <conditionalFormatting sqref="D63:D64">
    <cfRule type="cellIs" dxfId="97" priority="53" operator="lessThan">
      <formula>-0.001</formula>
    </cfRule>
  </conditionalFormatting>
  <conditionalFormatting sqref="D69:D70">
    <cfRule type="cellIs" dxfId="96" priority="52" operator="lessThan">
      <formula>-0.001</formula>
    </cfRule>
  </conditionalFormatting>
  <conditionalFormatting sqref="D75:D76">
    <cfRule type="cellIs" dxfId="95" priority="51" operator="lessThan">
      <formula>-0.001</formula>
    </cfRule>
  </conditionalFormatting>
  <conditionalFormatting sqref="D84:D90">
    <cfRule type="cellIs" dxfId="94" priority="50" operator="lessThan">
      <formula>-0.001</formula>
    </cfRule>
  </conditionalFormatting>
  <conditionalFormatting sqref="D113:D119">
    <cfRule type="cellIs" dxfId="93" priority="49" operator="lessThan">
      <formula>-0.001</formula>
    </cfRule>
  </conditionalFormatting>
  <conditionalFormatting sqref="D126:D127">
    <cfRule type="cellIs" dxfId="92" priority="48" operator="lessThan">
      <formula>-0.001</formula>
    </cfRule>
  </conditionalFormatting>
  <conditionalFormatting sqref="D129:D132">
    <cfRule type="cellIs" dxfId="91" priority="47" operator="lessThan">
      <formula>-0.001</formula>
    </cfRule>
  </conditionalFormatting>
  <conditionalFormatting sqref="D138">
    <cfRule type="cellIs" dxfId="90" priority="46" operator="lessThan">
      <formula>-0.001</formula>
    </cfRule>
  </conditionalFormatting>
  <conditionalFormatting sqref="D150">
    <cfRule type="cellIs" dxfId="89" priority="45" operator="lessThan">
      <formula>-0.001</formula>
    </cfRule>
  </conditionalFormatting>
  <conditionalFormatting sqref="D154:D158">
    <cfRule type="cellIs" dxfId="88" priority="44" operator="lessThan">
      <formula>-0.001</formula>
    </cfRule>
  </conditionalFormatting>
  <conditionalFormatting sqref="D160:D162">
    <cfRule type="cellIs" dxfId="87" priority="43" operator="lessThan">
      <formula>-0.001</formula>
    </cfRule>
  </conditionalFormatting>
  <conditionalFormatting sqref="D165:D168">
    <cfRule type="cellIs" dxfId="86" priority="42" operator="lessThan">
      <formula>-0.001</formula>
    </cfRule>
  </conditionalFormatting>
  <conditionalFormatting sqref="D170:D176">
    <cfRule type="cellIs" dxfId="85" priority="41" operator="lessThan">
      <formula>-0.001</formula>
    </cfRule>
  </conditionalFormatting>
  <conditionalFormatting sqref="D178:D187">
    <cfRule type="cellIs" dxfId="84" priority="40" operator="lessThan">
      <formula>-0.001</formula>
    </cfRule>
  </conditionalFormatting>
  <conditionalFormatting sqref="D189:D195">
    <cfRule type="cellIs" dxfId="83" priority="39" operator="lessThan">
      <formula>-0.001</formula>
    </cfRule>
  </conditionalFormatting>
  <conditionalFormatting sqref="D205">
    <cfRule type="cellIs" dxfId="82" priority="38" operator="lessThan">
      <formula>-0.001</formula>
    </cfRule>
  </conditionalFormatting>
  <conditionalFormatting sqref="D211:D214">
    <cfRule type="cellIs" dxfId="81" priority="37" operator="lessThan">
      <formula>-0.001</formula>
    </cfRule>
  </conditionalFormatting>
  <conditionalFormatting sqref="D274:D278">
    <cfRule type="cellIs" dxfId="80" priority="36" operator="lessThan">
      <formula>-0.001</formula>
    </cfRule>
  </conditionalFormatting>
  <conditionalFormatting sqref="D292">
    <cfRule type="cellIs" dxfId="79" priority="35" operator="lessThan">
      <formula>-0.001</formula>
    </cfRule>
  </conditionalFormatting>
  <conditionalFormatting sqref="D293">
    <cfRule type="cellIs" dxfId="78" priority="33" operator="lessThan">
      <formula>-0.001</formula>
    </cfRule>
  </conditionalFormatting>
  <conditionalFormatting sqref="D294">
    <cfRule type="cellIs" dxfId="77" priority="32" operator="lessThan">
      <formula>-0.001</formula>
    </cfRule>
  </conditionalFormatting>
  <conditionalFormatting sqref="D295">
    <cfRule type="cellIs" dxfId="76" priority="31" operator="lessThan">
      <formula>-0.001</formula>
    </cfRule>
  </conditionalFormatting>
  <conditionalFormatting sqref="D296">
    <cfRule type="cellIs" dxfId="75" priority="30" operator="lessThan">
      <formula>-0.001</formula>
    </cfRule>
  </conditionalFormatting>
  <conditionalFormatting sqref="D313:D316">
    <cfRule type="cellIs" dxfId="74" priority="29" operator="lessThan">
      <formula>-0.001</formula>
    </cfRule>
  </conditionalFormatting>
  <conditionalFormatting sqref="D357:D362">
    <cfRule type="cellIs" dxfId="73" priority="28" operator="lessThan">
      <formula>-0.001</formula>
    </cfRule>
  </conditionalFormatting>
  <conditionalFormatting sqref="D365:D368">
    <cfRule type="cellIs" dxfId="72" priority="27" operator="lessThan">
      <formula>-0.001</formula>
    </cfRule>
  </conditionalFormatting>
  <conditionalFormatting sqref="D370:D377">
    <cfRule type="cellIs" dxfId="71" priority="26" operator="lessThan">
      <formula>-0.001</formula>
    </cfRule>
  </conditionalFormatting>
  <conditionalFormatting sqref="D392:D395">
    <cfRule type="cellIs" dxfId="70" priority="25" operator="lessThan">
      <formula>-0.001</formula>
    </cfRule>
  </conditionalFormatting>
  <conditionalFormatting sqref="D398:D399">
    <cfRule type="cellIs" dxfId="69" priority="24" operator="lessThan">
      <formula>-0.001</formula>
    </cfRule>
  </conditionalFormatting>
  <conditionalFormatting sqref="D410">
    <cfRule type="cellIs" dxfId="68" priority="23" operator="lessThan">
      <formula>-0.001</formula>
    </cfRule>
  </conditionalFormatting>
  <conditionalFormatting sqref="D411">
    <cfRule type="cellIs" dxfId="67" priority="22" operator="lessThan">
      <formula>-0.001</formula>
    </cfRule>
  </conditionalFormatting>
  <conditionalFormatting sqref="D503">
    <cfRule type="cellIs" dxfId="66" priority="21" operator="lessThan">
      <formula>-0.001</formula>
    </cfRule>
  </conditionalFormatting>
  <conditionalFormatting sqref="D606">
    <cfRule type="cellIs" dxfId="65" priority="20" operator="lessThan">
      <formula>-0.001</formula>
    </cfRule>
  </conditionalFormatting>
  <conditionalFormatting sqref="D637">
    <cfRule type="cellIs" dxfId="64" priority="19" operator="lessThan">
      <formula>-0.001</formula>
    </cfRule>
  </conditionalFormatting>
  <conditionalFormatting sqref="D613">
    <cfRule type="cellIs" dxfId="63" priority="18" operator="lessThan">
      <formula>-0.001</formula>
    </cfRule>
  </conditionalFormatting>
  <conditionalFormatting sqref="D649">
    <cfRule type="cellIs" dxfId="62" priority="17" operator="lessThan">
      <formula>-0.001</formula>
    </cfRule>
  </conditionalFormatting>
  <conditionalFormatting sqref="D650">
    <cfRule type="cellIs" dxfId="61" priority="16" operator="lessThan">
      <formula>-0.001</formula>
    </cfRule>
  </conditionalFormatting>
  <conditionalFormatting sqref="D651">
    <cfRule type="cellIs" dxfId="60" priority="15" operator="lessThan">
      <formula>-0.001</formula>
    </cfRule>
  </conditionalFormatting>
  <conditionalFormatting sqref="D654">
    <cfRule type="cellIs" dxfId="59" priority="14" operator="lessThan">
      <formula>-0.001</formula>
    </cfRule>
  </conditionalFormatting>
  <conditionalFormatting sqref="D656">
    <cfRule type="cellIs" dxfId="58" priority="13" operator="lessThan">
      <formula>-0.001</formula>
    </cfRule>
  </conditionalFormatting>
  <conditionalFormatting sqref="D669">
    <cfRule type="cellIs" dxfId="57" priority="12" operator="lessThan">
      <formula>-0.001</formula>
    </cfRule>
  </conditionalFormatting>
  <conditionalFormatting sqref="D675">
    <cfRule type="cellIs" dxfId="56" priority="11" operator="lessThan">
      <formula>-0.001</formula>
    </cfRule>
  </conditionalFormatting>
  <conditionalFormatting sqref="D677">
    <cfRule type="cellIs" dxfId="55" priority="10" operator="lessThan">
      <formula>-0.001</formula>
    </cfRule>
  </conditionalFormatting>
  <conditionalFormatting sqref="D694">
    <cfRule type="cellIs" dxfId="54" priority="9" operator="lessThan">
      <formula>-0.001</formula>
    </cfRule>
  </conditionalFormatting>
  <conditionalFormatting sqref="D698">
    <cfRule type="cellIs" dxfId="53" priority="8" operator="lessThan">
      <formula>-0.001</formula>
    </cfRule>
  </conditionalFormatting>
  <conditionalFormatting sqref="D699">
    <cfRule type="cellIs" dxfId="52" priority="7" operator="lessThan">
      <formula>-0.001</formula>
    </cfRule>
  </conditionalFormatting>
  <conditionalFormatting sqref="D710:D714">
    <cfRule type="cellIs" dxfId="51" priority="6" operator="lessThan">
      <formula>-0.001</formula>
    </cfRule>
  </conditionalFormatting>
  <conditionalFormatting sqref="D716:D721">
    <cfRule type="cellIs" dxfId="50" priority="5" operator="lessThan">
      <formula>-0.001</formula>
    </cfRule>
  </conditionalFormatting>
  <conditionalFormatting sqref="D722:D726">
    <cfRule type="cellIs" dxfId="49" priority="4" operator="lessThan">
      <formula>-0.001</formula>
    </cfRule>
  </conditionalFormatting>
  <conditionalFormatting sqref="D742">
    <cfRule type="cellIs" dxfId="48" priority="3" operator="lessThan">
      <formula>-0.001</formula>
    </cfRule>
  </conditionalFormatting>
  <conditionalFormatting sqref="D954">
    <cfRule type="cellIs" dxfId="47" priority="2" operator="lessThan">
      <formula>-0.001</formula>
    </cfRule>
  </conditionalFormatting>
  <conditionalFormatting sqref="D965">
    <cfRule type="cellIs" dxfId="46" priority="1"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4294967293" vertic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9" zoomScaleNormal="100" workbookViewId="0">
      <selection activeCell="E312" sqref="E31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6" t="s">
        <v>32</v>
      </c>
      <c r="B2" s="357"/>
      <c r="C2" s="357"/>
      <c r="D2" s="357"/>
      <c r="E2" s="357"/>
      <c r="F2" s="357"/>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9" t="s">
        <v>1969</v>
      </c>
      <c r="B5" s="360"/>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161510004.31</v>
      </c>
      <c r="E6" s="229">
        <f t="shared" si="0"/>
        <v>122576249.98999998</v>
      </c>
      <c r="F6" s="230">
        <f t="shared" ref="F6:F260" si="1">IF(D6&gt;0,IF(E6/D6&gt;=100,"&gt;&gt;100",E6/D6*100),"-")</f>
        <v>75.893905466517651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143216287.73000002</v>
      </c>
      <c r="E7" s="104">
        <f t="shared" si="2"/>
        <v>102737153.19999997</v>
      </c>
      <c r="F7" s="93">
        <f t="shared" si="1"/>
        <v>71.735662771601966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2975176.95</v>
      </c>
      <c r="E8" s="104">
        <f>E9+E10-E11</f>
        <v>2855041.5700000003</v>
      </c>
      <c r="F8" s="93">
        <f t="shared" si="1"/>
        <v>95.962076138026006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2422532.9</v>
      </c>
      <c r="E9" s="247">
        <v>2401892.41</v>
      </c>
      <c r="F9" s="93">
        <f t="shared" si="1"/>
        <v>99.147978960368306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1718656.64</v>
      </c>
      <c r="E10" s="247">
        <v>1535020.11</v>
      </c>
      <c r="F10" s="93">
        <f t="shared" si="1"/>
        <v>89.315112412447903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1166012.5900000001</v>
      </c>
      <c r="E11" s="247">
        <v>1081870.95</v>
      </c>
      <c r="F11" s="93">
        <f t="shared" si="1"/>
        <v>92.783813766539168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124541775.37000002</v>
      </c>
      <c r="E12" s="104">
        <f t="shared" si="3"/>
        <v>81555404.889999986</v>
      </c>
      <c r="F12" s="93">
        <f t="shared" si="1"/>
        <v>65.484376344971622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108184511.13000003</v>
      </c>
      <c r="E13" s="104">
        <f t="shared" si="4"/>
        <v>74121064.729999989</v>
      </c>
      <c r="F13" s="93">
        <f t="shared" si="1"/>
        <v>68.513564424146026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780760.4</v>
      </c>
      <c r="E14" s="247">
        <v>731297.69</v>
      </c>
      <c r="F14" s="93">
        <f t="shared" si="1"/>
        <v>93.664802928017338</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143594602.58000001</v>
      </c>
      <c r="E15" s="247">
        <v>107021739.8</v>
      </c>
      <c r="F15" s="93">
        <f t="shared" si="1"/>
        <v>74.530475294414771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493812.14</v>
      </c>
      <c r="E16" s="247">
        <v>271124.98</v>
      </c>
      <c r="F16" s="93">
        <f t="shared" si="1"/>
        <v>54.90447845206883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2204055.61</v>
      </c>
      <c r="E17" s="247">
        <v>1552035.39</v>
      </c>
      <c r="F17" s="93">
        <f t="shared" si="1"/>
        <v>70.417251858722381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38888719.600000001</v>
      </c>
      <c r="E18" s="247">
        <v>35455133.130000003</v>
      </c>
      <c r="F18" s="93">
        <f t="shared" si="1"/>
        <v>91.170739213537914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14512681.670000006</v>
      </c>
      <c r="E19" s="104">
        <f t="shared" si="5"/>
        <v>5329566.4899999984</v>
      </c>
      <c r="F19" s="93">
        <f t="shared" si="1"/>
        <v>36.7235126573268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10288536.710000001</v>
      </c>
      <c r="E20" s="247">
        <v>10099980.09</v>
      </c>
      <c r="F20" s="93">
        <f t="shared" si="1"/>
        <v>98.167313532382778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680113.28</v>
      </c>
      <c r="E21" s="247">
        <v>466627.03</v>
      </c>
      <c r="F21" s="93">
        <f t="shared" si="1"/>
        <v>68.610192407947096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1891281.43</v>
      </c>
      <c r="E22" s="247">
        <v>1624649.1</v>
      </c>
      <c r="F22" s="93">
        <f t="shared" si="1"/>
        <v>85.902027811905285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26871656.079999998</v>
      </c>
      <c r="E23" s="247">
        <v>6199036.5199999996</v>
      </c>
      <c r="F23" s="93">
        <f t="shared" si="1"/>
        <v>23.069052765280851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1440164.1</v>
      </c>
      <c r="E24" s="247">
        <v>1063943.6799999999</v>
      </c>
      <c r="F24" s="93">
        <f t="shared" si="1"/>
        <v>73.876558928249906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1710848.6</v>
      </c>
      <c r="E25" s="247">
        <v>1765244.9</v>
      </c>
      <c r="F25" s="93">
        <f t="shared" si="1"/>
        <v>103.17949232912835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4039284.24</v>
      </c>
      <c r="E26" s="247">
        <v>4298674.21</v>
      </c>
      <c r="F26" s="93">
        <f t="shared" si="1"/>
        <v>106.42168153038915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32409202.77</v>
      </c>
      <c r="E28" s="247">
        <v>20188589.039999999</v>
      </c>
      <c r="F28" s="93">
        <f t="shared" si="1"/>
        <v>62.292766604823214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752170.97000000067</v>
      </c>
      <c r="E29" s="104">
        <f t="shared" si="6"/>
        <v>1037999.0799999998</v>
      </c>
      <c r="F29" s="93">
        <f t="shared" si="1"/>
        <v>138.00041764440857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3517566.49</v>
      </c>
      <c r="E30" s="247">
        <v>3056708.82</v>
      </c>
      <c r="F30" s="93">
        <f t="shared" si="1"/>
        <v>86.898394918471027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9864.99</v>
      </c>
      <c r="E32" s="247">
        <v>0</v>
      </c>
      <c r="F32" s="93">
        <f t="shared" si="1"/>
        <v>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2775260.51</v>
      </c>
      <c r="E34" s="247">
        <v>2018709.74</v>
      </c>
      <c r="F34" s="93">
        <f t="shared" si="1"/>
        <v>72.739468339136209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958854.11000000022</v>
      </c>
      <c r="E35" s="104">
        <f t="shared" si="7"/>
        <v>984179.34999999939</v>
      </c>
      <c r="F35" s="93">
        <f t="shared" si="1"/>
        <v>102.64119846135917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1884242.58</v>
      </c>
      <c r="E36" s="247">
        <v>2057181.7</v>
      </c>
      <c r="F36" s="93">
        <f t="shared" si="1"/>
        <v>109.17817704767079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77543.289999999994</v>
      </c>
      <c r="E37" s="247">
        <v>77503.77</v>
      </c>
      <c r="F37" s="93">
        <f t="shared" si="1"/>
        <v>99.949034919720333</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17532.55</v>
      </c>
      <c r="E38" s="247">
        <v>17532.55</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2615.0700000000002</v>
      </c>
      <c r="E39" s="247">
        <v>2615.0700000000002</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1023079.38</v>
      </c>
      <c r="E40" s="247">
        <v>1170653.74</v>
      </c>
      <c r="F40" s="93">
        <f t="shared" si="1"/>
        <v>114.42452686320391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2687.130000000001</v>
      </c>
      <c r="E41" s="104">
        <f t="shared" si="8"/>
        <v>2653.9500000000007</v>
      </c>
      <c r="F41" s="93">
        <f t="shared" si="1"/>
        <v>98.765225351955422</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9505.2900000000009</v>
      </c>
      <c r="E42" s="247">
        <v>9505.2900000000009</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6818.16</v>
      </c>
      <c r="E44" s="247">
        <v>6851.34</v>
      </c>
      <c r="F44" s="93">
        <f t="shared" si="1"/>
        <v>100.48664155725299</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130870.3600000001</v>
      </c>
      <c r="E45" s="104">
        <f t="shared" si="9"/>
        <v>79941.289999999979</v>
      </c>
      <c r="F45" s="93">
        <f t="shared" si="1"/>
        <v>61.084335673868338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4097.82</v>
      </c>
      <c r="E46" s="247">
        <v>4097.82</v>
      </c>
      <c r="F46" s="93">
        <f t="shared" si="1"/>
        <v>100</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816013.54</v>
      </c>
      <c r="E47" s="247">
        <v>351276.1</v>
      </c>
      <c r="F47" s="93">
        <f t="shared" si="1"/>
        <v>43.047827368158615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26395.05</v>
      </c>
      <c r="E48" s="247">
        <v>26219.23</v>
      </c>
      <c r="F48" s="93">
        <f t="shared" si="1"/>
        <v>99.333890255938144</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485.77</v>
      </c>
      <c r="E49" s="247">
        <v>485.77</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716121.82</v>
      </c>
      <c r="E50" s="247">
        <v>302137.63</v>
      </c>
      <c r="F50" s="93">
        <f t="shared" si="1"/>
        <v>42.190814685691329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10556.15</v>
      </c>
      <c r="E51" s="247">
        <v>11884.89</v>
      </c>
      <c r="F51" s="93">
        <f t="shared" si="1"/>
        <v>112.58735429110045</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12600.379999999888</v>
      </c>
      <c r="E52" s="104">
        <f t="shared" si="10"/>
        <v>1892.660000000149</v>
      </c>
      <c r="F52" s="93">
        <f t="shared" si="1"/>
        <v>15.020658107137766</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37007.199999999997</v>
      </c>
      <c r="E53" s="247">
        <v>29058.81</v>
      </c>
      <c r="F53" s="93">
        <f t="shared" si="1"/>
        <v>78.522044358935574</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2859976.88</v>
      </c>
      <c r="E54" s="247">
        <v>2480538.17</v>
      </c>
      <c r="F54" s="93">
        <f t="shared" si="1"/>
        <v>86.732804986871088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2884383.7</v>
      </c>
      <c r="E55" s="247">
        <v>2507704.3199999998</v>
      </c>
      <c r="F55" s="93">
        <f t="shared" si="1"/>
        <v>86.940732607801095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14469418.310000001</v>
      </c>
      <c r="E56" s="104">
        <f t="shared" si="11"/>
        <v>17961364.029999997</v>
      </c>
      <c r="F56" s="93">
        <f t="shared" si="1"/>
        <v>124.13328335104299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14464441.310000001</v>
      </c>
      <c r="E57" s="247">
        <v>17947082.02</v>
      </c>
      <c r="F57" s="93">
        <f t="shared" si="1"/>
        <v>124.07725701505161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3866.11</v>
      </c>
      <c r="E58" s="247">
        <v>9377.1299999999992</v>
      </c>
      <c r="F58" s="93">
        <f t="shared" si="1"/>
        <v>242.54690114869982</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3793.99</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1110.8900000000001</v>
      </c>
      <c r="E62" s="247">
        <v>1110.8900000000001</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1206760.57</v>
      </c>
      <c r="E63" s="104">
        <f t="shared" si="12"/>
        <v>351565.16000000003</v>
      </c>
      <c r="F63" s="93">
        <f t="shared" si="1"/>
        <v>29.132967113766405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1054394.06</v>
      </c>
      <c r="E64" s="247">
        <v>113139.78</v>
      </c>
      <c r="F64" s="93">
        <f t="shared" si="1"/>
        <v>10.730312725775407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152366.51</v>
      </c>
      <c r="E67" s="247">
        <v>238425.38</v>
      </c>
      <c r="F67" s="93">
        <f t="shared" si="1"/>
        <v>156.4814866469016</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18293716.579999998</v>
      </c>
      <c r="E68" s="104">
        <f t="shared" si="13"/>
        <v>19839096.789999999</v>
      </c>
      <c r="F68" s="93">
        <f t="shared" si="1"/>
        <v>108.44760113802967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6893908.9699999997</v>
      </c>
      <c r="E69" s="104">
        <f t="shared" si="14"/>
        <v>8958536.7599999998</v>
      </c>
      <c r="F69" s="93">
        <f t="shared" si="1"/>
        <v>129.94857923109478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6869113.0199999996</v>
      </c>
      <c r="E70" s="104">
        <f t="shared" si="15"/>
        <v>8947512.5</v>
      </c>
      <c r="F70" s="93">
        <f t="shared" si="1"/>
        <v>130.25717401866245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6847332.1399999997</v>
      </c>
      <c r="E72" s="247">
        <v>8903379.0600000005</v>
      </c>
      <c r="F72" s="93">
        <f t="shared" si="1"/>
        <v>130.02697806915501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21780.880000000001</v>
      </c>
      <c r="E74" s="247">
        <v>44133.440000000002</v>
      </c>
      <c r="F74" s="93">
        <f t="shared" si="1"/>
        <v>202.62468734045643</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11666.11</v>
      </c>
      <c r="E75" s="247">
        <v>0</v>
      </c>
      <c r="F75" s="93">
        <f t="shared" si="1"/>
        <v>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13129.84</v>
      </c>
      <c r="E76" s="247">
        <v>11024.26</v>
      </c>
      <c r="F76" s="93">
        <f t="shared" si="1"/>
        <v>83.963399401668255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528643.72</v>
      </c>
      <c r="E78" s="104">
        <f>E79+SUM(E82:E84)-E85+E86</f>
        <v>431380.29000000004</v>
      </c>
      <c r="F78" s="93">
        <f t="shared" si="1"/>
        <v>81.601326882309337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11260.48</v>
      </c>
      <c r="E82" s="247">
        <v>2072.96</v>
      </c>
      <c r="F82" s="93">
        <f t="shared" si="1"/>
        <v>18.409161954019723</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28857.89</v>
      </c>
      <c r="E83" s="247">
        <v>8903.93</v>
      </c>
      <c r="F83" s="93">
        <f t="shared" si="1"/>
        <v>30.854404116170659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87512.48</v>
      </c>
      <c r="E84" s="247">
        <v>78330.820000000007</v>
      </c>
      <c r="F84" s="93">
        <f t="shared" si="1"/>
        <v>89.508170720336139</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401012.87</v>
      </c>
      <c r="E86" s="247">
        <v>342072.58</v>
      </c>
      <c r="F86" s="93">
        <f t="shared" si="1"/>
        <v>85.302145040881115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626934.38</v>
      </c>
      <c r="E87" s="104">
        <f t="shared" si="17"/>
        <v>389874.47</v>
      </c>
      <c r="F87" s="93">
        <f t="shared" si="1"/>
        <v>62.187444561582339</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626934.38</v>
      </c>
      <c r="E88" s="104">
        <f t="shared" si="18"/>
        <v>389874.47</v>
      </c>
      <c r="F88" s="93">
        <f t="shared" si="1"/>
        <v>62.187444561582339</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225064.59</v>
      </c>
      <c r="E90" s="247">
        <v>225064.59</v>
      </c>
      <c r="F90" s="93">
        <f t="shared" si="1"/>
        <v>100</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230735.89</v>
      </c>
      <c r="E93" s="247">
        <v>44599.51</v>
      </c>
      <c r="F93" s="93">
        <f t="shared" si="1"/>
        <v>19.329246958503074</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73352.039999999994</v>
      </c>
      <c r="E97" s="247">
        <v>73352.039999999994</v>
      </c>
      <c r="F97" s="93">
        <f t="shared" si="1"/>
        <v>100</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47781.86</v>
      </c>
      <c r="E98" s="247">
        <v>46858.33</v>
      </c>
      <c r="F98" s="93">
        <f t="shared" si="1"/>
        <v>98.067195374981225</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50000</v>
      </c>
      <c r="E100" s="247">
        <v>0</v>
      </c>
      <c r="F100" s="93">
        <f t="shared" si="1"/>
        <v>0</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7989.12</v>
      </c>
      <c r="E118" s="104">
        <f t="shared" si="20"/>
        <v>7989.12</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7989.12</v>
      </c>
      <c r="E119" s="104">
        <f t="shared" si="21"/>
        <v>7989.12</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7989.12</v>
      </c>
      <c r="E123" s="247">
        <v>7989.12</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2098774.85</v>
      </c>
      <c r="E134" s="104">
        <f t="shared" si="23"/>
        <v>2097932.2399999998</v>
      </c>
      <c r="F134" s="93">
        <f t="shared" si="1"/>
        <v>99.959852291921621</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3287811.95</v>
      </c>
      <c r="E135" s="104">
        <f t="shared" si="24"/>
        <v>3286969.34</v>
      </c>
      <c r="F135" s="93">
        <f t="shared" si="1"/>
        <v>99.974371709428198</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5046</v>
      </c>
      <c r="E136" s="247">
        <v>9454</v>
      </c>
      <c r="F136" s="93">
        <f t="shared" si="1"/>
        <v>187.35632183908046</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3282765.95</v>
      </c>
      <c r="E139" s="247">
        <v>3277515.34</v>
      </c>
      <c r="F139" s="93">
        <f t="shared" si="1"/>
        <v>99.840055304582393</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1189037.1000000001</v>
      </c>
      <c r="E145" s="247">
        <v>1189037.1000000001</v>
      </c>
      <c r="F145" s="93">
        <f t="shared" si="1"/>
        <v>100</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5336297.1099999994</v>
      </c>
      <c r="E146" s="104">
        <f t="shared" si="26"/>
        <v>4216941.3500000006</v>
      </c>
      <c r="F146" s="93">
        <f t="shared" si="1"/>
        <v>79.02373618023681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12527.61</v>
      </c>
      <c r="E147" s="247">
        <v>2269.64</v>
      </c>
      <c r="F147" s="93">
        <f t="shared" si="1"/>
        <v>18.117102943019457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102729.56</v>
      </c>
      <c r="E149" s="104">
        <f t="shared" si="27"/>
        <v>931600.66</v>
      </c>
      <c r="F149" s="93">
        <f t="shared" si="1"/>
        <v>906.84770770944601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102082.06</v>
      </c>
      <c r="E155" s="247">
        <v>60717.25</v>
      </c>
      <c r="F155" s="93">
        <f t="shared" si="1"/>
        <v>59.478864356773364</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647.5</v>
      </c>
      <c r="E157" s="247">
        <v>870883.41</v>
      </c>
      <c r="F157" s="93" t="str">
        <f t="shared" si="1"/>
        <v>&gt;&gt;100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249504.98</v>
      </c>
      <c r="E158" s="247">
        <v>248035.87</v>
      </c>
      <c r="F158" s="93">
        <f t="shared" si="1"/>
        <v>99.411190109311647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651534.09</v>
      </c>
      <c r="E159" s="247">
        <v>180902.48</v>
      </c>
      <c r="F159" s="93">
        <f t="shared" si="1"/>
        <v>27.765620061415362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728342.74</v>
      </c>
      <c r="E160" s="247">
        <v>362308.65</v>
      </c>
      <c r="F160" s="93">
        <f t="shared" si="1"/>
        <v>49.744252273318466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2258096.14</v>
      </c>
      <c r="E161" s="247">
        <v>2469605.9700000002</v>
      </c>
      <c r="F161" s="93">
        <f t="shared" si="1"/>
        <v>109.36673272024635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2021385.73</v>
      </c>
      <c r="E162" s="247">
        <v>82355.16</v>
      </c>
      <c r="F162" s="93">
        <f t="shared" si="1"/>
        <v>4.0741932021059633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687823.74</v>
      </c>
      <c r="E163" s="247">
        <v>60137.08</v>
      </c>
      <c r="F163" s="93">
        <f t="shared" si="1"/>
        <v>8.7430945608245505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8271.75</v>
      </c>
      <c r="E164" s="104">
        <f t="shared" si="28"/>
        <v>5070.58</v>
      </c>
      <c r="F164" s="93">
        <f t="shared" si="1"/>
        <v>61.299966754314383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8271.75</v>
      </c>
      <c r="E166" s="247">
        <v>5070.58</v>
      </c>
      <c r="F166" s="93">
        <f t="shared" si="1"/>
        <v>61.299966754314383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2792896.68</v>
      </c>
      <c r="E170" s="104">
        <f t="shared" si="29"/>
        <v>3731371.98</v>
      </c>
      <c r="F170" s="93">
        <f t="shared" si="1"/>
        <v>133.60222047311825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13443.46</v>
      </c>
      <c r="E171" s="247">
        <v>12698.13</v>
      </c>
      <c r="F171" s="93">
        <f t="shared" si="1"/>
        <v>94.455817178018165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2779453.22</v>
      </c>
      <c r="E173" s="247">
        <v>3718673.85</v>
      </c>
      <c r="F173" s="93">
        <f t="shared" si="1"/>
        <v>133.79156098910704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4" t="s">
        <v>2268</v>
      </c>
      <c r="B174" s="355"/>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161510004.31</v>
      </c>
      <c r="E175" s="104">
        <f t="shared" si="30"/>
        <v>122576249.99000001</v>
      </c>
      <c r="F175" s="93">
        <f t="shared" si="1"/>
        <v>75.893905466517666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58263210.769999996</v>
      </c>
      <c r="E176" s="104">
        <f t="shared" si="31"/>
        <v>20226365.5</v>
      </c>
      <c r="F176" s="93">
        <f t="shared" si="1"/>
        <v>34.715500969978557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29353321.669999998</v>
      </c>
      <c r="E177" s="104">
        <f t="shared" si="32"/>
        <v>11815088.35</v>
      </c>
      <c r="F177" s="93">
        <f t="shared" si="1"/>
        <v>40.251282232482005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6831552.3300000001</v>
      </c>
      <c r="E178" s="247">
        <v>5352822.18</v>
      </c>
      <c r="F178" s="93">
        <f t="shared" si="1"/>
        <v>78.354404993630482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4518610.68</v>
      </c>
      <c r="E179" s="247">
        <v>5093519.0199999996</v>
      </c>
      <c r="F179" s="93">
        <f t="shared" si="1"/>
        <v>112.72312178928414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153152.22</v>
      </c>
      <c r="E180" s="104">
        <f t="shared" si="33"/>
        <v>46176.67</v>
      </c>
      <c r="F180" s="93">
        <f t="shared" si="1"/>
        <v>30.150832942545659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134889.59</v>
      </c>
      <c r="E182" s="247">
        <v>29553.05</v>
      </c>
      <c r="F182" s="93">
        <f t="shared" si="1"/>
        <v>21.909066518772871</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18262.63</v>
      </c>
      <c r="E183" s="247">
        <v>16623.62</v>
      </c>
      <c r="F183" s="93">
        <f t="shared" si="1"/>
        <v>91.025334248134016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133230.91</v>
      </c>
      <c r="E184" s="247">
        <v>0</v>
      </c>
      <c r="F184" s="93">
        <f t="shared" si="1"/>
        <v>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408637.77</v>
      </c>
      <c r="E186" s="247">
        <v>448039.67</v>
      </c>
      <c r="F186" s="93">
        <f t="shared" si="1"/>
        <v>109.64225602542808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102.38</v>
      </c>
      <c r="E187" s="247">
        <v>0</v>
      </c>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17308035.379999999</v>
      </c>
      <c r="E188" s="247">
        <v>874530.81</v>
      </c>
      <c r="F188" s="93">
        <f t="shared" si="1"/>
        <v>5.0527445247225984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299515.69</v>
      </c>
      <c r="E189" s="247">
        <v>2023068.05</v>
      </c>
      <c r="F189" s="93">
        <f t="shared" si="1"/>
        <v>675.44643487624978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28408267.879999999</v>
      </c>
      <c r="E206" s="104">
        <f t="shared" si="37"/>
        <v>6361059.3999999994</v>
      </c>
      <c r="F206" s="93">
        <f t="shared" si="1"/>
        <v>22.391577785980804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28408267.879999999</v>
      </c>
      <c r="E207" s="104">
        <f t="shared" si="38"/>
        <v>6361059.3999999994</v>
      </c>
      <c r="F207" s="93">
        <f t="shared" si="1"/>
        <v>22.391577785980804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26687089.32</v>
      </c>
      <c r="E212" s="247">
        <v>5157316.54</v>
      </c>
      <c r="F212" s="93">
        <f t="shared" si="1"/>
        <v>19.325136878584104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50029.34</v>
      </c>
      <c r="E214" s="247">
        <v>70291.429999999993</v>
      </c>
      <c r="F214" s="93">
        <f t="shared" si="1"/>
        <v>140.50041435685537</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239310.07</v>
      </c>
      <c r="E215" s="247">
        <v>0</v>
      </c>
      <c r="F215" s="93">
        <f t="shared" si="1"/>
        <v>0</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1380744.74</v>
      </c>
      <c r="E217" s="247">
        <v>1103451.43</v>
      </c>
      <c r="F217" s="93">
        <f t="shared" si="1"/>
        <v>79.917119944994326</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51094.41</v>
      </c>
      <c r="E218" s="247">
        <v>30000</v>
      </c>
      <c r="F218" s="93">
        <f t="shared" si="1"/>
        <v>58.714837885396854</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202105.53</v>
      </c>
      <c r="E234" s="104">
        <f t="shared" si="40"/>
        <v>27149.7</v>
      </c>
      <c r="F234" s="93">
        <f t="shared" si="1"/>
        <v>13.433427576177653</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200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202105.53</v>
      </c>
      <c r="E236" s="247">
        <v>26949.7</v>
      </c>
      <c r="F236" s="93">
        <f t="shared" si="1"/>
        <v>13.334469373500072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103246793.54000002</v>
      </c>
      <c r="E237" s="104">
        <f t="shared" si="41"/>
        <v>102349884.49000001</v>
      </c>
      <c r="F237" s="93">
        <f t="shared" si="1"/>
        <v>99.131295976128769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114095026.29000002</v>
      </c>
      <c r="E238" s="104">
        <f t="shared" si="42"/>
        <v>97618915.100000009</v>
      </c>
      <c r="F238" s="93">
        <f t="shared" si="1"/>
        <v>85.559308126086052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143184747.70000002</v>
      </c>
      <c r="E239" s="104">
        <f t="shared" si="43"/>
        <v>104530392.73</v>
      </c>
      <c r="F239" s="93">
        <f t="shared" si="1"/>
        <v>73.003859984452788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127274400.48</v>
      </c>
      <c r="E240" s="247">
        <v>86337095.680000007</v>
      </c>
      <c r="F240" s="93">
        <f t="shared" si="1"/>
        <v>67.835397656080161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15910347.220000001</v>
      </c>
      <c r="E241" s="247">
        <v>18193297.050000001</v>
      </c>
      <c r="F241" s="93">
        <f t="shared" si="1"/>
        <v>114.34883725937944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29089721.409999996</v>
      </c>
      <c r="E242" s="104">
        <f t="shared" si="44"/>
        <v>6911477.629999999</v>
      </c>
      <c r="F242" s="93">
        <f t="shared" si="1"/>
        <v>23.759174357799392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3218423.33</v>
      </c>
      <c r="E243" s="247">
        <v>4269521.3099999996</v>
      </c>
      <c r="F243" s="93">
        <f t="shared" si="1"/>
        <v>132.65878575395487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25871298.079999998</v>
      </c>
      <c r="E244" s="247">
        <v>2641956.3199999998</v>
      </c>
      <c r="F244" s="93">
        <f t="shared" si="1"/>
        <v>10.211920220742167</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-16565223.049999993</v>
      </c>
      <c r="E245" s="104">
        <f t="shared" si="45"/>
        <v>593467.65000000037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24463601.010000002</v>
      </c>
      <c r="E246" s="104">
        <f t="shared" si="46"/>
        <v>13450076.77</v>
      </c>
      <c r="F246" s="93">
        <f t="shared" si="1"/>
        <v>54.979954768318876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v>12810870.25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24463601.010000002</v>
      </c>
      <c r="E249" s="247">
        <v>639206.52</v>
      </c>
      <c r="F249" s="93">
        <f t="shared" si="1"/>
        <v>2.6128881015460936</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41028824.059999995</v>
      </c>
      <c r="E250" s="104">
        <f t="shared" si="47"/>
        <v>12856609.119999999</v>
      </c>
      <c r="F250" s="93">
        <f t="shared" si="1"/>
        <v>31.335553515252272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1620145.15</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39408678.909999996</v>
      </c>
      <c r="E252" s="247">
        <v>12856609.119999999</v>
      </c>
      <c r="F252" s="93">
        <f t="shared" si="1"/>
        <v>32.623801344270944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5708838.04</v>
      </c>
      <c r="E255" s="247">
        <v>4132757.91</v>
      </c>
      <c r="F255" s="93">
        <f t="shared" si="1"/>
        <v>72.392278096577428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8152.26</v>
      </c>
      <c r="E256" s="247">
        <v>4743.83</v>
      </c>
      <c r="F256" s="93">
        <f t="shared" si="1"/>
        <v>58.190366843059472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40903393.200000003</v>
      </c>
      <c r="E259" s="104">
        <f t="shared" si="49"/>
        <v>8439421.4499999993</v>
      </c>
      <c r="F259" s="93">
        <f t="shared" si="1"/>
        <v>20.632570527180611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40903393.200000003</v>
      </c>
      <c r="E260" s="248">
        <v>8439421.4499999993</v>
      </c>
      <c r="F260" s="97">
        <f t="shared" si="1"/>
        <v>20.632570527180611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8" t="s">
        <v>1294</v>
      </c>
      <c r="B261" s="355"/>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360798</v>
      </c>
      <c r="E262" s="247">
        <v>359874.47</v>
      </c>
      <c r="F262" s="93">
        <f t="shared" ref="F262:F322" si="50">IF(D262&gt;0,IF(E262/D262&gt;=100,"&gt;&gt;100",E262/D262*100),"-")</f>
        <v>99.744031286204461</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266136.38</v>
      </c>
      <c r="E263" s="247">
        <v>30000</v>
      </c>
      <c r="F263" s="93">
        <f t="shared" si="50"/>
        <v>11.272416044736161</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3436412.02</v>
      </c>
      <c r="E264" s="247">
        <v>1042682.26</v>
      </c>
      <c r="F264" s="93">
        <f t="shared" si="50"/>
        <v>30.342178235076712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2587708.83</v>
      </c>
      <c r="E265" s="247">
        <v>3234396.17</v>
      </c>
      <c r="F265" s="93">
        <f t="shared" si="50"/>
        <v>124.99073050656939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765.61</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7506.14</v>
      </c>
      <c r="E267" s="247">
        <v>5070.58</v>
      </c>
      <c r="F267" s="93">
        <f t="shared" si="50"/>
        <v>67.552430410304098</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306622.65000000002</v>
      </c>
      <c r="E268" s="247">
        <v>183172.71</v>
      </c>
      <c r="F268" s="93">
        <f t="shared" si="50"/>
        <v>59.738805988403001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41686.29</v>
      </c>
      <c r="E269" s="247">
        <v>52959.03</v>
      </c>
      <c r="F269" s="93">
        <f t="shared" si="50"/>
        <v>127.04184037485706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52703.93</v>
      </c>
      <c r="E271" s="247">
        <v>105940.84</v>
      </c>
      <c r="F271" s="93">
        <f t="shared" si="50"/>
        <v>201.01127183494665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3067314.17</v>
      </c>
      <c r="E287" s="247">
        <v>4145163.26</v>
      </c>
      <c r="F287" s="93">
        <f t="shared" si="50"/>
        <v>135.13983342632295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26286007.5</v>
      </c>
      <c r="E288" s="247">
        <v>7669925.0899999999</v>
      </c>
      <c r="F288" s="93">
        <f t="shared" si="50"/>
        <v>29.178737356747693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122134.8</v>
      </c>
      <c r="E289" s="247">
        <v>1309058.2</v>
      </c>
      <c r="F289" s="93">
        <f t="shared" si="50"/>
        <v>1071.8142576890452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177380.89</v>
      </c>
      <c r="E290" s="247">
        <v>714009.85</v>
      </c>
      <c r="F290" s="93">
        <f t="shared" si="50"/>
        <v>402.52918451361921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1554565.49</v>
      </c>
      <c r="E293" s="247">
        <v>2484326.8199999998</v>
      </c>
      <c r="F293" s="93">
        <f t="shared" si="50"/>
        <v>159.8084375332428</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26853702.390000001</v>
      </c>
      <c r="E294" s="247">
        <v>3876732.58</v>
      </c>
      <c r="F294" s="93">
        <f t="shared" si="50"/>
        <v>14.43649193581459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16271610.130000001</v>
      </c>
      <c r="E295" s="247">
        <v>18956.939999999999</v>
      </c>
      <c r="F295" s="93">
        <f t="shared" si="50"/>
        <v>0.11650316009630202</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152592.16</v>
      </c>
      <c r="E296" s="247">
        <v>144108.85999999999</v>
      </c>
      <c r="F296" s="93">
        <f t="shared" si="50"/>
        <v>94.440540064443667</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311142.48</v>
      </c>
      <c r="E297" s="247">
        <v>73688.67</v>
      </c>
      <c r="F297" s="93">
        <f t="shared" si="50"/>
        <v>23.683255979704217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161675.41</v>
      </c>
      <c r="E298" s="247">
        <v>90746.29</v>
      </c>
      <c r="F298" s="93">
        <f t="shared" si="50"/>
        <v>56.128690194755023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20551.13</v>
      </c>
      <c r="E299" s="247">
        <v>833.94</v>
      </c>
      <c r="F299" s="93">
        <f t="shared" si="50"/>
        <v>4.0578790557988782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2804.89</v>
      </c>
      <c r="E301" s="247">
        <v>0</v>
      </c>
      <c r="F301" s="93">
        <f t="shared" si="50"/>
        <v>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144880.82999999999</v>
      </c>
      <c r="E302" s="247">
        <v>42794.01</v>
      </c>
      <c r="F302" s="93">
        <f t="shared" si="50"/>
        <v>29.537386001999028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74878.67</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15994.25</v>
      </c>
      <c r="E312" s="247">
        <v>52189.62</v>
      </c>
      <c r="F312" s="93">
        <f t="shared" si="50"/>
        <v>326.30238992137805</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8 D175:E177 D242:E242 D246:E248 D262:E263 D12:E13 E9:E11 D19:E19 E14:E18 D29:E29 E20:E28 D35:E45 E30:E34 D52:E52 E46:E51 D56:E56 E53:E55 D63:E63 E57:E62 D68:E70 E64:E67 D78:E79 E71:E77 D87:E88 E80:E86 D106:E119 E89:E105 D126:E135 E120:E125 D142:E146 E136:E141 D149:E156 E147:E148 D164:E164 E157:E163 D170:E173 E165:E169 D180:E180 E178:E179 D190:E211 E181:E189 D213:E213 E212 D219:E236 E214:E218 E240:E241 E243:E244 D250:E250 E249 D258:E259 E251:E257 E260 D272:E286 E264:E271 D293:E293 E287:E292 D301:E322 E294:E300">
    <cfRule type="cellIs" dxfId="45" priority="34" operator="lessThan">
      <formula>0</formula>
    </cfRule>
  </conditionalFormatting>
  <conditionalFormatting sqref="D9:D11">
    <cfRule type="cellIs" dxfId="44" priority="33" operator="lessThan">
      <formula>0</formula>
    </cfRule>
  </conditionalFormatting>
  <conditionalFormatting sqref="D14:D18">
    <cfRule type="cellIs" dxfId="43" priority="32" operator="lessThan">
      <formula>0</formula>
    </cfRule>
  </conditionalFormatting>
  <conditionalFormatting sqref="D20:D28">
    <cfRule type="cellIs" dxfId="42" priority="31" operator="lessThan">
      <formula>0</formula>
    </cfRule>
  </conditionalFormatting>
  <conditionalFormatting sqref="D30:D34">
    <cfRule type="cellIs" dxfId="41" priority="30" operator="lessThan">
      <formula>0</formula>
    </cfRule>
  </conditionalFormatting>
  <conditionalFormatting sqref="D46:D51">
    <cfRule type="cellIs" dxfId="40" priority="29" operator="lessThan">
      <formula>0</formula>
    </cfRule>
  </conditionalFormatting>
  <conditionalFormatting sqref="D53:D55">
    <cfRule type="cellIs" dxfId="39" priority="28" operator="lessThan">
      <formula>0</formula>
    </cfRule>
  </conditionalFormatting>
  <conditionalFormatting sqref="D57:D62">
    <cfRule type="cellIs" dxfId="38" priority="27" operator="lessThan">
      <formula>0</formula>
    </cfRule>
  </conditionalFormatting>
  <conditionalFormatting sqref="D64:D67">
    <cfRule type="cellIs" dxfId="37" priority="26" operator="lessThan">
      <formula>0</formula>
    </cfRule>
  </conditionalFormatting>
  <conditionalFormatting sqref="D71:D77">
    <cfRule type="cellIs" dxfId="36" priority="24" operator="lessThan">
      <formula>0</formula>
    </cfRule>
  </conditionalFormatting>
  <conditionalFormatting sqref="D80:D86">
    <cfRule type="cellIs" dxfId="35" priority="23" operator="lessThan">
      <formula>0</formula>
    </cfRule>
  </conditionalFormatting>
  <conditionalFormatting sqref="D89:D105">
    <cfRule type="cellIs" dxfId="34" priority="22" operator="lessThan">
      <formula>0</formula>
    </cfRule>
  </conditionalFormatting>
  <conditionalFormatting sqref="D120:D125">
    <cfRule type="cellIs" dxfId="33" priority="21" operator="lessThan">
      <formula>0</formula>
    </cfRule>
  </conditionalFormatting>
  <conditionalFormatting sqref="D136:D141">
    <cfRule type="cellIs" dxfId="32" priority="20" operator="lessThan">
      <formula>0</formula>
    </cfRule>
  </conditionalFormatting>
  <conditionalFormatting sqref="D147:D148">
    <cfRule type="cellIs" dxfId="31" priority="19" operator="lessThan">
      <formula>0</formula>
    </cfRule>
  </conditionalFormatting>
  <conditionalFormatting sqref="D157:D163">
    <cfRule type="cellIs" dxfId="30" priority="18" operator="lessThan">
      <formula>0</formula>
    </cfRule>
  </conditionalFormatting>
  <conditionalFormatting sqref="D165:D169">
    <cfRule type="cellIs" dxfId="29" priority="17" operator="lessThan">
      <formula>0</formula>
    </cfRule>
  </conditionalFormatting>
  <conditionalFormatting sqref="D178:D179">
    <cfRule type="cellIs" dxfId="28" priority="16" operator="lessThan">
      <formula>0</formula>
    </cfRule>
  </conditionalFormatting>
  <conditionalFormatting sqref="D181:D189">
    <cfRule type="cellIs" dxfId="27" priority="15" operator="lessThan">
      <formula>0</formula>
    </cfRule>
  </conditionalFormatting>
  <conditionalFormatting sqref="D212">
    <cfRule type="cellIs" dxfId="26" priority="14" operator="lessThan">
      <formula>0</formula>
    </cfRule>
  </conditionalFormatting>
  <conditionalFormatting sqref="D214:D218">
    <cfRule type="cellIs" dxfId="25" priority="13" operator="lessThan">
      <formula>0</formula>
    </cfRule>
  </conditionalFormatting>
  <conditionalFormatting sqref="D240:D241">
    <cfRule type="cellIs" dxfId="24" priority="12" operator="lessThan">
      <formula>0</formula>
    </cfRule>
  </conditionalFormatting>
  <conditionalFormatting sqref="D243">
    <cfRule type="cellIs" dxfId="23" priority="10" operator="lessThan">
      <formula>0</formula>
    </cfRule>
  </conditionalFormatting>
  <conditionalFormatting sqref="D244">
    <cfRule type="cellIs" dxfId="22" priority="9" operator="lessThan">
      <formula>0</formula>
    </cfRule>
  </conditionalFormatting>
  <conditionalFormatting sqref="D249">
    <cfRule type="cellIs" dxfId="21" priority="8" operator="lessThan">
      <formula>0</formula>
    </cfRule>
  </conditionalFormatting>
  <conditionalFormatting sqref="D251:D255">
    <cfRule type="cellIs" dxfId="20" priority="7" operator="lessThan">
      <formula>0</formula>
    </cfRule>
  </conditionalFormatting>
  <conditionalFormatting sqref="D256:D257">
    <cfRule type="cellIs" dxfId="19" priority="6" operator="lessThan">
      <formula>0</formula>
    </cfRule>
  </conditionalFormatting>
  <conditionalFormatting sqref="D260">
    <cfRule type="cellIs" dxfId="18" priority="5" operator="lessThan">
      <formula>0</formula>
    </cfRule>
  </conditionalFormatting>
  <conditionalFormatting sqref="D264:D271">
    <cfRule type="cellIs" dxfId="17" priority="4" operator="lessThan">
      <formula>0</formula>
    </cfRule>
  </conditionalFormatting>
  <conditionalFormatting sqref="D287:D292">
    <cfRule type="cellIs" dxfId="16" priority="3" operator="lessThan">
      <formula>0</formula>
    </cfRule>
  </conditionalFormatting>
  <conditionalFormatting sqref="D294:D297">
    <cfRule type="cellIs" dxfId="15" priority="2" operator="lessThan">
      <formula>0</formula>
    </cfRule>
  </conditionalFormatting>
  <conditionalFormatting sqref="D298:D300">
    <cfRule type="cellIs" dxfId="14" priority="1" operator="lessThan">
      <formula>0</formula>
    </cfRule>
  </conditionalFormatting>
  <pageMargins left="0.25" right="0.25" top="0.75" bottom="0.75" header="0.3" footer="0.3"/>
  <pageSetup paperSize="9" scale="80" orientation="portrait" horizontalDpi="4294967293" vertic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F109" sqref="F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61" t="s">
        <v>2535</v>
      </c>
      <c r="B2" s="362"/>
      <c r="C2" s="362"/>
      <c r="D2" s="362"/>
      <c r="E2" s="362"/>
      <c r="F2" s="362"/>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3854405.44</v>
      </c>
      <c r="E5" s="79">
        <f t="shared" si="0"/>
        <v>5007525.7699999996</v>
      </c>
      <c r="F5" s="80">
        <f t="shared" ref="F5:F141" si="1">IF(D5&gt;0,IF(E5/D5&gt;=100,"&gt;&gt;100",E5/D5*100),"-")</f>
        <v>129.91694433681579</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242706.69</v>
      </c>
      <c r="E6" s="81">
        <f t="shared" si="2"/>
        <v>296435.71000000002</v>
      </c>
      <c r="F6" s="63">
        <f t="shared" si="1"/>
        <v>122.13742851505248</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242706.69</v>
      </c>
      <c r="E7" s="249">
        <v>296435.71000000002</v>
      </c>
      <c r="F7" s="63">
        <f t="shared" si="1"/>
        <v>122.13742851505248</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3477691.82</v>
      </c>
      <c r="E13" s="81">
        <f t="shared" si="4"/>
        <v>4562987.59</v>
      </c>
      <c r="F13" s="63">
        <f t="shared" si="1"/>
        <v>131.20735896603972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3477691.82</v>
      </c>
      <c r="E14" s="249">
        <v>4545312.59</v>
      </c>
      <c r="F14" s="63">
        <f t="shared" si="1"/>
        <v>130.69911956718465</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17675</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72150.23</v>
      </c>
      <c r="E19" s="249">
        <v>60418.43</v>
      </c>
      <c r="F19" s="63">
        <f t="shared" si="1"/>
        <v>83.739760774151378</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313">
        <v>61856.7</v>
      </c>
      <c r="E20" s="249">
        <v>87684.04</v>
      </c>
      <c r="F20" s="63">
        <f t="shared" si="1"/>
        <v>141.75350447081723</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22928.61</v>
      </c>
      <c r="E22" s="81">
        <f t="shared" si="5"/>
        <v>16596</v>
      </c>
      <c r="F22" s="63">
        <f t="shared" si="1"/>
        <v>72.381186648471058</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22928.61</v>
      </c>
      <c r="E24" s="249">
        <v>16596</v>
      </c>
      <c r="F24" s="63">
        <f t="shared" si="1"/>
        <v>72.381186648471058</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171268</v>
      </c>
      <c r="E28" s="81">
        <f t="shared" si="6"/>
        <v>205046.18</v>
      </c>
      <c r="F28" s="63">
        <f t="shared" si="1"/>
        <v>119.72241165892052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171268</v>
      </c>
      <c r="E30" s="249">
        <v>205046.18</v>
      </c>
      <c r="F30" s="63">
        <f t="shared" si="1"/>
        <v>119.72241165892052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2846872.3600000003</v>
      </c>
      <c r="E35" s="81">
        <f t="shared" si="7"/>
        <v>5088243.3999999994</v>
      </c>
      <c r="F35" s="63">
        <f t="shared" si="1"/>
        <v>178.73099867392716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1154310.33</v>
      </c>
      <c r="E39" s="81">
        <f t="shared" si="9"/>
        <v>753601.47</v>
      </c>
      <c r="F39" s="63">
        <f t="shared" si="1"/>
        <v>65.285863810990932</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1074203.6200000001</v>
      </c>
      <c r="E40" s="249">
        <v>751827.28</v>
      </c>
      <c r="F40" s="63">
        <f t="shared" si="1"/>
        <v>69.989270749245847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80106.710000000006</v>
      </c>
      <c r="E42" s="249">
        <v>1774.19</v>
      </c>
      <c r="F42" s="63">
        <f t="shared" si="1"/>
        <v>2.2147832559844236</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754174.46000000008</v>
      </c>
      <c r="E54" s="81">
        <f t="shared" si="12"/>
        <v>3002625.1599999997</v>
      </c>
      <c r="F54" s="63">
        <f t="shared" si="1"/>
        <v>398.13402856416002</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686322.55</v>
      </c>
      <c r="E55" s="249">
        <v>2938705.65</v>
      </c>
      <c r="F55" s="63">
        <f t="shared" si="1"/>
        <v>428.18142140309971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67851.91</v>
      </c>
      <c r="E57" s="249">
        <v>63919.51</v>
      </c>
      <c r="F57" s="63">
        <f t="shared" si="1"/>
        <v>94.204437281131803</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825482.49</v>
      </c>
      <c r="E61" s="81">
        <f t="shared" si="13"/>
        <v>1183172.17</v>
      </c>
      <c r="F61" s="63">
        <f t="shared" si="1"/>
        <v>143.33098331377084</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133031.53</v>
      </c>
      <c r="E64" s="249">
        <v>167229.4</v>
      </c>
      <c r="F64" s="63">
        <f t="shared" si="1"/>
        <v>125.70659000915046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692450.96</v>
      </c>
      <c r="E65" s="249">
        <v>1015942.77</v>
      </c>
      <c r="F65" s="63">
        <f t="shared" si="1"/>
        <v>146.71692707307389</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112905.08</v>
      </c>
      <c r="E74" s="249">
        <v>148844.6</v>
      </c>
      <c r="F74" s="63">
        <f t="shared" si="1"/>
        <v>131.83162351950861</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200211.29</v>
      </c>
      <c r="E75" s="81">
        <f t="shared" si="15"/>
        <v>217205.5</v>
      </c>
      <c r="F75" s="63">
        <f t="shared" si="1"/>
        <v>108.48813770691952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200211.29</v>
      </c>
      <c r="E79" s="249">
        <v>151230.5</v>
      </c>
      <c r="F79" s="63">
        <f t="shared" si="1"/>
        <v>75.535450573241889</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65975</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4768315.0600000005</v>
      </c>
      <c r="E82" s="81">
        <f t="shared" si="16"/>
        <v>530212.52</v>
      </c>
      <c r="F82" s="63">
        <f t="shared" si="1"/>
        <v>11.119494272679205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44590.46</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313">
        <v>521198.29</v>
      </c>
      <c r="E84" s="249">
        <v>425765.54</v>
      </c>
      <c r="F84" s="63">
        <f t="shared" si="1"/>
        <v>81.689742305179095</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59860.34</v>
      </c>
      <c r="E85" s="249">
        <v>59856.52</v>
      </c>
      <c r="F85" s="63">
        <f t="shared" si="1"/>
        <v>99.993618479280272</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4187256.43</v>
      </c>
      <c r="E88" s="249">
        <v>0</v>
      </c>
      <c r="F88" s="63">
        <f t="shared" si="1"/>
        <v>0</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70481776.770000011</v>
      </c>
      <c r="E89" s="81">
        <f t="shared" si="17"/>
        <v>32099696.910000004</v>
      </c>
      <c r="F89" s="63">
        <f t="shared" si="1"/>
        <v>45.543257251799268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15947869.710000001</v>
      </c>
      <c r="E94" s="81">
        <f t="shared" si="19"/>
        <v>19049199.02</v>
      </c>
      <c r="F94" s="63">
        <f t="shared" si="1"/>
        <v>119.44666821585162</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15947869.710000001</v>
      </c>
      <c r="E95" s="249">
        <v>19049199.02</v>
      </c>
      <c r="F95" s="63">
        <f t="shared" si="1"/>
        <v>119.44666821585162</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51939639.810000002</v>
      </c>
      <c r="E99" s="81">
        <f t="shared" si="20"/>
        <v>9701362.0800000001</v>
      </c>
      <c r="F99" s="63">
        <f t="shared" si="1"/>
        <v>18.678146624598241</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43480148.450000003</v>
      </c>
      <c r="E100" s="249">
        <v>0</v>
      </c>
      <c r="F100" s="63">
        <f t="shared" si="1"/>
        <v>0</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8459491.3599999994</v>
      </c>
      <c r="E101" s="249">
        <v>9701362.0800000001</v>
      </c>
      <c r="F101" s="63">
        <f t="shared" si="1"/>
        <v>114.68020554843383</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2415990.0299999998</v>
      </c>
      <c r="E104" s="249">
        <v>3033143.62</v>
      </c>
      <c r="F104" s="63">
        <f t="shared" si="1"/>
        <v>125.54454208571384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178277.22</v>
      </c>
      <c r="E106" s="249">
        <v>315992.19</v>
      </c>
      <c r="F106" s="63">
        <f t="shared" si="1"/>
        <v>177.2476539627441</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687712.02</v>
      </c>
      <c r="E107" s="81">
        <f t="shared" si="21"/>
        <v>942460.03000000014</v>
      </c>
      <c r="F107" s="63">
        <f t="shared" si="1"/>
        <v>137.04283225993348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313">
        <v>276185.94</v>
      </c>
      <c r="E108" s="249">
        <v>314492.84000000003</v>
      </c>
      <c r="F108" s="63">
        <f t="shared" si="1"/>
        <v>113.86996745743103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313">
        <v>202596.29</v>
      </c>
      <c r="E109" s="249">
        <v>415259.28</v>
      </c>
      <c r="F109" s="63">
        <f t="shared" si="1"/>
        <v>204.96884715904719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313">
        <v>4250</v>
      </c>
      <c r="E110" s="249">
        <v>7000</v>
      </c>
      <c r="F110" s="63">
        <f t="shared" si="1"/>
        <v>164.70588235294116</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313">
        <v>175931.79</v>
      </c>
      <c r="E111" s="249">
        <v>176957.91</v>
      </c>
      <c r="F111" s="63">
        <f t="shared" si="1"/>
        <v>100.58324876930998</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313">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313">
        <v>28748</v>
      </c>
      <c r="E113" s="249">
        <v>28750</v>
      </c>
      <c r="F113" s="63">
        <f t="shared" si="1"/>
        <v>100.00695700570475</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46739757.519999996</v>
      </c>
      <c r="E114" s="81">
        <f t="shared" si="22"/>
        <v>54876123.370000005</v>
      </c>
      <c r="F114" s="63">
        <f t="shared" si="1"/>
        <v>117.40780500737182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19547693.559999999</v>
      </c>
      <c r="E115" s="81">
        <f t="shared" si="23"/>
        <v>24905376.100000001</v>
      </c>
      <c r="F115" s="63">
        <f t="shared" si="1"/>
        <v>127.40825930974951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313">
        <v>121287.4</v>
      </c>
      <c r="E116" s="249">
        <v>116301.94</v>
      </c>
      <c r="F116" s="63">
        <f t="shared" si="1"/>
        <v>95.889548296030753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313">
        <v>19426406.16</v>
      </c>
      <c r="E117" s="249">
        <v>24789074.16</v>
      </c>
      <c r="F117" s="63">
        <f t="shared" si="1"/>
        <v>127.6050441642779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20801672.07</v>
      </c>
      <c r="E118" s="81">
        <f t="shared" si="24"/>
        <v>24537033.91</v>
      </c>
      <c r="F118" s="63">
        <f t="shared" si="1"/>
        <v>117.95702685548586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313">
        <v>20801672.07</v>
      </c>
      <c r="E120" s="249">
        <v>24537033.91</v>
      </c>
      <c r="F120" s="63">
        <f t="shared" si="1"/>
        <v>117.95702685548586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149122.39000000001</v>
      </c>
      <c r="E122" s="81">
        <f t="shared" si="25"/>
        <v>147681.60999999999</v>
      </c>
      <c r="F122" s="63">
        <f t="shared" si="1"/>
        <v>99.033827180479051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149122.39000000001</v>
      </c>
      <c r="E124" s="249">
        <v>147681.60999999999</v>
      </c>
      <c r="F124" s="63">
        <f t="shared" si="1"/>
        <v>99.033827180479051</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313">
        <v>6235549.6699999999</v>
      </c>
      <c r="E126" s="249">
        <v>5284555.75</v>
      </c>
      <c r="F126" s="63">
        <f t="shared" si="1"/>
        <v>84.748835783068984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313">
        <v>5719.83</v>
      </c>
      <c r="E128" s="249">
        <v>1476</v>
      </c>
      <c r="F128" s="63">
        <f t="shared" si="1"/>
        <v>25.804962734906457</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2799992.6399999997</v>
      </c>
      <c r="E129" s="81">
        <f t="shared" si="26"/>
        <v>3181075.85</v>
      </c>
      <c r="F129" s="63">
        <f t="shared" si="1"/>
        <v>113.6101504181097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29998</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29998</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2200594.9</v>
      </c>
      <c r="E133" s="249">
        <v>2698272.56</v>
      </c>
      <c r="F133" s="63">
        <f t="shared" si="1"/>
        <v>122.61559635533101</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136495.12</v>
      </c>
      <c r="E135" s="249">
        <v>142754.96</v>
      </c>
      <c r="F135" s="63">
        <f t="shared" si="1"/>
        <v>104.5861273282151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176710.26</v>
      </c>
      <c r="E137" s="249">
        <v>185513.07</v>
      </c>
      <c r="F137" s="63">
        <f t="shared" si="1"/>
        <v>104.98149343450687</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90153.51</v>
      </c>
      <c r="E138" s="249">
        <v>105062.65</v>
      </c>
      <c r="F138" s="63">
        <f t="shared" si="1"/>
        <v>116.53750364239839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395.5</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196038.85</v>
      </c>
      <c r="E140" s="249">
        <v>19079.11</v>
      </c>
      <c r="F140" s="63">
        <f t="shared" si="1"/>
        <v>9.732310712902061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132573239.71000001</v>
      </c>
      <c r="E141" s="106">
        <f t="shared" si="28"/>
        <v>102164185.53</v>
      </c>
      <c r="F141" s="82">
        <f t="shared" si="1"/>
        <v>77.062449219375722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3"/>
      <c r="E143" s="364"/>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9 D21:E83 E20 D85:E107 E84 D114:E115 E108:E113 D118:E119 E116:E117 D121:E125 E120 D127:E127 E126 D129:E141 E128">
    <cfRule type="cellIs" dxfId="13" priority="8" operator="lessThan">
      <formula>-0.001</formula>
    </cfRule>
  </conditionalFormatting>
  <conditionalFormatting sqref="D20">
    <cfRule type="cellIs" dxfId="12" priority="7" operator="lessThan">
      <formula>-0.001</formula>
    </cfRule>
  </conditionalFormatting>
  <conditionalFormatting sqref="D84">
    <cfRule type="cellIs" dxfId="11" priority="6" operator="lessThan">
      <formula>-0.001</formula>
    </cfRule>
  </conditionalFormatting>
  <conditionalFormatting sqref="D108:D113">
    <cfRule type="cellIs" dxfId="10" priority="5" operator="lessThan">
      <formula>-0.001</formula>
    </cfRule>
  </conditionalFormatting>
  <conditionalFormatting sqref="D116:D117">
    <cfRule type="cellIs" dxfId="9" priority="4" operator="lessThan">
      <formula>-0.001</formula>
    </cfRule>
  </conditionalFormatting>
  <conditionalFormatting sqref="D120">
    <cfRule type="cellIs" dxfId="8" priority="3" operator="lessThan">
      <formula>-0.001</formula>
    </cfRule>
  </conditionalFormatting>
  <conditionalFormatting sqref="D126">
    <cfRule type="cellIs" dxfId="7" priority="2" operator="lessThan">
      <formula>-0.001</formula>
    </cfRule>
  </conditionalFormatting>
  <conditionalFormatting sqref="D128">
    <cfRule type="cellIs" dxfId="6" priority="1"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8" sqref="E3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5" t="s">
        <v>2788</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7886130.6600000001</v>
      </c>
      <c r="E5" s="107">
        <f t="shared" si="0"/>
        <v>460377.14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6436913.9400000004</v>
      </c>
      <c r="E6" s="108">
        <f t="shared" si="1"/>
        <v>102988.45000000001</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6436913.9400000004</v>
      </c>
      <c r="E7" s="108">
        <f t="shared" si="2"/>
        <v>102988.45000000001</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13704.33</v>
      </c>
      <c r="E8" s="250">
        <v>13882.38</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6423209.6100000003</v>
      </c>
      <c r="E9" s="250">
        <v>89106.07</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1449216.72</v>
      </c>
      <c r="E22" s="108">
        <f t="shared" si="3"/>
        <v>357388.69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1447502.82</v>
      </c>
      <c r="E23" s="108">
        <f t="shared" si="4"/>
        <v>357296.44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359173.65</v>
      </c>
      <c r="E24" s="250">
        <v>146457.34</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820061.99</v>
      </c>
      <c r="E25" s="250">
        <v>186550.83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268267.18</v>
      </c>
      <c r="E28" s="250">
        <v>24288.27</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1713.9</v>
      </c>
      <c r="E30" s="108">
        <f>SUM(E31:E37)</f>
        <v>92.25</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1713.9</v>
      </c>
      <c r="E36" s="250">
        <v>92.25</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269.66000000000003</v>
      </c>
      <c r="E38" s="108">
        <f>E39+E44</f>
        <v>270.25</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269.66000000000003</v>
      </c>
      <c r="E39" s="108">
        <f t="shared" si="5"/>
        <v>270.25</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269.66000000000003</v>
      </c>
      <c r="E40" s="250">
        <v>269.66000000000003</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0.59</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7"/>
      <c r="E51" s="368"/>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6" sqref="D1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9" t="s">
        <v>2859</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15401129.029999999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111841676.10000001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409490.12</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101749567.99000001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69555896.090000004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18093015.469999999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307701.53999999998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658427.49</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4424457.5599999996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320918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8389151.8399999999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8085405.3300000001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1597212.66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1593276</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3936.66</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107043589.33000001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625306</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99389921.680000007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68789286.730000004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16467108.52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329670.2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791658.4</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4386390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320918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8304889.8300000001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6298277.0599999996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730084.59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730084.59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20199215.799999997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7439709.7800000003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150522.60999999999</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24118.19</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27527.71</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59967.18</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38909.53</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3587047.8400000008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153601.98000000001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153601.98000000001</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3399759.1900000004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1003357.3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1041642.38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899368.39</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455391.12</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2565.85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599.30999999999995</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1966.54</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132.72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132.72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30988.1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17140.419999999998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1154.6500000000001</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12693.03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1301507.03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1052055.8500000001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249244.67</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206.51</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2400632.2999999998</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2400632.2999999998</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12759506.02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286377.83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7847205.8899999997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714625.85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3911296.45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3" t="s">
        <v>2859</v>
      </c>
      <c r="B1" s="368"/>
      <c r="C1" s="368"/>
      <c r="D1" s="368"/>
      <c r="E1" s="71" t="s">
        <v>3001</v>
      </c>
      <c r="F1" s="71"/>
      <c r="G1" s="71"/>
      <c r="H1" s="71"/>
      <c r="I1" s="71"/>
      <c r="J1" s="71"/>
      <c r="K1" s="71"/>
      <c r="L1" s="71"/>
      <c r="M1" s="71"/>
      <c r="N1" s="71"/>
      <c r="O1" s="71"/>
      <c r="P1" s="71"/>
    </row>
    <row r="2" spans="1:16" ht="37.5" customHeight="1" x14ac:dyDescent="0.2">
      <c r="A2" s="373" t="s">
        <v>3002</v>
      </c>
      <c r="B2" s="368"/>
      <c r="C2" s="368"/>
      <c r="D2" s="368"/>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28233</v>
      </c>
      <c r="P3" s="71"/>
    </row>
    <row r="4" spans="1:16" ht="19.5" customHeight="1" x14ac:dyDescent="0.2">
      <c r="A4" s="374" t="s">
        <v>3006</v>
      </c>
      <c r="B4" s="375"/>
      <c r="C4" s="376"/>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7" t="s">
        <v>3019</v>
      </c>
      <c r="B14" s="371"/>
      <c r="C14" s="372"/>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70" t="s">
        <v>3025</v>
      </c>
      <c r="B20" s="371"/>
      <c r="C20" s="372"/>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Provjera</v>
      </c>
      <c r="C246" s="118" t="s">
        <v>3251</v>
      </c>
      <c r="D246" s="123"/>
      <c r="E246" s="71">
        <f t="shared" si="19"/>
        <v>0</v>
      </c>
      <c r="F246" s="71">
        <f t="shared" si="20"/>
        <v>1</v>
      </c>
      <c r="G246" s="71"/>
      <c r="H246" s="71"/>
      <c r="I246" s="71"/>
      <c r="J246" s="71"/>
      <c r="K246" s="71"/>
      <c r="L246" s="71">
        <f>IF(AND('PR-RAS'!D503&gt;0,'PR-RAS'!D897=0),1,0)</f>
        <v>1</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70" t="s">
        <v>32</v>
      </c>
      <c r="B277" s="371"/>
      <c r="C277" s="372"/>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70" t="s">
        <v>37</v>
      </c>
      <c r="B312" s="371"/>
      <c r="C312" s="372"/>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70" t="s">
        <v>36</v>
      </c>
      <c r="B315" s="371"/>
      <c r="C315" s="372"/>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70" t="s">
        <v>3317</v>
      </c>
      <c r="B317" s="371"/>
      <c r="C317" s="372"/>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3319</v>
      </c>
      <c r="B1" s="385"/>
      <c r="C1" s="385"/>
    </row>
    <row r="2" spans="1:17" ht="33" customHeight="1" x14ac:dyDescent="0.2">
      <c r="A2" s="386" t="s">
        <v>3320</v>
      </c>
      <c r="B2" s="387"/>
      <c r="C2" s="379"/>
      <c r="D2" s="4"/>
      <c r="E2" s="4"/>
      <c r="F2" s="4"/>
      <c r="G2" s="4"/>
      <c r="H2" s="4"/>
      <c r="I2" s="4"/>
      <c r="J2" s="4"/>
      <c r="K2" s="4"/>
      <c r="L2" s="4"/>
      <c r="M2" s="4"/>
      <c r="N2" s="4"/>
      <c r="O2" s="4"/>
      <c r="P2" s="4"/>
      <c r="Q2" s="4"/>
    </row>
    <row r="3" spans="1:17" ht="18.75" customHeight="1" x14ac:dyDescent="0.2">
      <c r="A3" s="304" t="s">
        <v>3321</v>
      </c>
      <c r="B3" s="388" t="s">
        <v>3322</v>
      </c>
      <c r="C3" s="379"/>
      <c r="D3" s="4"/>
      <c r="E3" s="4"/>
      <c r="F3" s="4"/>
      <c r="G3" s="4"/>
      <c r="H3" s="4"/>
      <c r="I3" s="4"/>
      <c r="J3" s="4"/>
      <c r="K3" s="4"/>
      <c r="L3" s="4"/>
      <c r="M3" s="4"/>
      <c r="N3" s="4"/>
      <c r="O3" s="4"/>
      <c r="P3" s="4"/>
      <c r="Q3" s="4"/>
    </row>
    <row r="4" spans="1:17" ht="37.5" hidden="1" customHeight="1" x14ac:dyDescent="0.2">
      <c r="A4" s="305" t="s">
        <v>3323</v>
      </c>
      <c r="B4" s="378" t="s">
        <v>3324</v>
      </c>
      <c r="C4" s="379"/>
      <c r="D4" s="4"/>
      <c r="E4" s="4"/>
      <c r="F4" s="4"/>
      <c r="G4" s="4"/>
      <c r="H4" s="4"/>
      <c r="I4" s="4"/>
      <c r="J4" s="4"/>
      <c r="K4" s="4"/>
      <c r="L4" s="4"/>
      <c r="M4" s="4"/>
      <c r="N4" s="4"/>
      <c r="O4" s="4"/>
      <c r="P4" s="4"/>
      <c r="Q4" s="4"/>
    </row>
    <row r="5" spans="1:17" ht="48" hidden="1" customHeight="1" x14ac:dyDescent="0.2">
      <c r="A5" s="305" t="s">
        <v>3323</v>
      </c>
      <c r="B5" s="378" t="s">
        <v>3325</v>
      </c>
      <c r="C5" s="379"/>
      <c r="D5" s="4"/>
      <c r="E5" s="4"/>
      <c r="F5" s="4"/>
      <c r="G5" s="4"/>
      <c r="H5" s="4"/>
      <c r="I5" s="4"/>
      <c r="J5" s="4"/>
      <c r="K5" s="4"/>
      <c r="L5" s="4"/>
      <c r="M5" s="4"/>
      <c r="N5" s="4"/>
      <c r="O5" s="4"/>
      <c r="P5" s="4"/>
      <c r="Q5" s="4"/>
    </row>
    <row r="6" spans="1:17" ht="59.25" hidden="1" customHeight="1" x14ac:dyDescent="0.2">
      <c r="A6" s="305" t="s">
        <v>3323</v>
      </c>
      <c r="B6" s="378" t="s">
        <v>3326</v>
      </c>
      <c r="C6" s="379"/>
      <c r="D6" s="4"/>
      <c r="E6" s="4"/>
      <c r="F6" s="4"/>
      <c r="G6" s="4"/>
      <c r="H6" s="4"/>
      <c r="I6" s="4"/>
      <c r="J6" s="4"/>
      <c r="K6" s="4"/>
      <c r="L6" s="4"/>
      <c r="M6" s="4"/>
      <c r="N6" s="4"/>
      <c r="O6" s="4"/>
      <c r="P6" s="4"/>
      <c r="Q6" s="4"/>
    </row>
    <row r="7" spans="1:17" ht="48" hidden="1" customHeight="1" x14ac:dyDescent="0.2">
      <c r="A7" s="305" t="s">
        <v>3327</v>
      </c>
      <c r="B7" s="378" t="s">
        <v>3328</v>
      </c>
      <c r="C7" s="379"/>
      <c r="D7" s="4"/>
      <c r="E7" s="4"/>
      <c r="F7" s="4"/>
      <c r="G7" s="4"/>
      <c r="H7" s="4"/>
      <c r="I7" s="4"/>
      <c r="J7" s="4"/>
      <c r="K7" s="4"/>
      <c r="L7" s="4"/>
      <c r="M7" s="4"/>
      <c r="N7" s="4"/>
      <c r="O7" s="4"/>
      <c r="P7" s="4"/>
      <c r="Q7" s="4"/>
    </row>
    <row r="8" spans="1:17" ht="41.25" hidden="1" customHeight="1" x14ac:dyDescent="0.2">
      <c r="A8" s="305" t="s">
        <v>3329</v>
      </c>
      <c r="B8" s="378" t="s">
        <v>3330</v>
      </c>
      <c r="C8" s="379"/>
      <c r="D8" s="4"/>
      <c r="E8" s="4"/>
      <c r="F8" s="4"/>
      <c r="G8" s="4"/>
      <c r="H8" s="4"/>
      <c r="I8" s="4"/>
      <c r="J8" s="4"/>
      <c r="K8" s="4"/>
      <c r="L8" s="4"/>
      <c r="M8" s="4"/>
      <c r="N8" s="4"/>
      <c r="O8" s="4"/>
      <c r="P8" s="4"/>
      <c r="Q8" s="4"/>
    </row>
    <row r="9" spans="1:17" ht="59.25" hidden="1" customHeight="1" x14ac:dyDescent="0.2">
      <c r="A9" s="305" t="s">
        <v>3331</v>
      </c>
      <c r="B9" s="378" t="s">
        <v>3332</v>
      </c>
      <c r="C9" s="379"/>
      <c r="D9" s="4"/>
      <c r="E9" s="4"/>
      <c r="F9" s="4"/>
      <c r="G9" s="4"/>
      <c r="H9" s="4"/>
      <c r="I9" s="4"/>
      <c r="J9" s="4"/>
      <c r="K9" s="4"/>
      <c r="L9" s="4"/>
      <c r="M9" s="4"/>
      <c r="N9" s="4"/>
      <c r="O9" s="4"/>
      <c r="P9" s="4"/>
      <c r="Q9" s="4"/>
    </row>
    <row r="10" spans="1:17" ht="61.5" hidden="1" customHeight="1" x14ac:dyDescent="0.2">
      <c r="A10" s="305" t="s">
        <v>3331</v>
      </c>
      <c r="B10" s="378" t="s">
        <v>3333</v>
      </c>
      <c r="C10" s="379"/>
      <c r="D10" s="4"/>
      <c r="E10" s="4"/>
      <c r="F10" s="4"/>
      <c r="G10" s="4"/>
      <c r="H10" s="4"/>
      <c r="I10" s="4"/>
      <c r="J10" s="4"/>
      <c r="K10" s="4"/>
      <c r="L10" s="4"/>
      <c r="M10" s="4"/>
      <c r="N10" s="4"/>
      <c r="O10" s="4"/>
      <c r="P10" s="4"/>
      <c r="Q10" s="4"/>
    </row>
    <row r="11" spans="1:17" ht="43.5" hidden="1" customHeight="1" x14ac:dyDescent="0.2">
      <c r="A11" s="305" t="s">
        <v>3331</v>
      </c>
      <c r="B11" s="378" t="s">
        <v>3334</v>
      </c>
      <c r="C11" s="379"/>
      <c r="D11" s="4"/>
      <c r="E11" s="4"/>
      <c r="F11" s="4"/>
      <c r="G11" s="4"/>
      <c r="H11" s="4"/>
      <c r="I11" s="4"/>
      <c r="J11" s="4"/>
      <c r="K11" s="4"/>
      <c r="L11" s="4"/>
      <c r="M11" s="4"/>
      <c r="N11" s="4"/>
      <c r="O11" s="4"/>
      <c r="P11" s="4"/>
      <c r="Q11" s="4"/>
    </row>
    <row r="12" spans="1:17" ht="27.75" hidden="1" customHeight="1" x14ac:dyDescent="0.2">
      <c r="A12" s="305" t="s">
        <v>3335</v>
      </c>
      <c r="B12" s="378" t="s">
        <v>3336</v>
      </c>
      <c r="C12" s="379"/>
      <c r="D12" s="4"/>
      <c r="E12" s="4"/>
      <c r="F12" s="4"/>
      <c r="G12" s="4"/>
      <c r="H12" s="4"/>
      <c r="I12" s="4"/>
      <c r="J12" s="4"/>
      <c r="K12" s="4"/>
      <c r="L12" s="4"/>
      <c r="M12" s="4"/>
      <c r="N12" s="4"/>
      <c r="O12" s="4"/>
      <c r="P12" s="4"/>
      <c r="Q12" s="4"/>
    </row>
    <row r="13" spans="1:17" ht="27.75" hidden="1" customHeight="1" x14ac:dyDescent="0.2">
      <c r="A13" s="305" t="s">
        <v>3337</v>
      </c>
      <c r="B13" s="378" t="s">
        <v>3338</v>
      </c>
      <c r="C13" s="379"/>
      <c r="D13" s="4"/>
      <c r="E13" s="4"/>
      <c r="F13" s="4"/>
      <c r="G13" s="4"/>
      <c r="H13" s="4"/>
      <c r="I13" s="4"/>
      <c r="J13" s="4"/>
      <c r="K13" s="4"/>
      <c r="L13" s="4"/>
      <c r="M13" s="4"/>
      <c r="N13" s="4"/>
      <c r="O13" s="4"/>
      <c r="P13" s="4"/>
      <c r="Q13" s="4"/>
    </row>
    <row r="14" spans="1:17" ht="45.75" hidden="1" customHeight="1" x14ac:dyDescent="0.2">
      <c r="A14" s="305" t="s">
        <v>3339</v>
      </c>
      <c r="B14" s="378" t="s">
        <v>3340</v>
      </c>
      <c r="C14" s="379"/>
      <c r="D14" s="4"/>
      <c r="E14" s="4"/>
      <c r="F14" s="4"/>
      <c r="G14" s="4"/>
      <c r="H14" s="4"/>
      <c r="I14" s="4"/>
      <c r="J14" s="4"/>
      <c r="K14" s="4"/>
      <c r="L14" s="4"/>
      <c r="M14" s="4"/>
      <c r="N14" s="4"/>
      <c r="O14" s="4"/>
      <c r="P14" s="4"/>
      <c r="Q14" s="4"/>
    </row>
    <row r="15" spans="1:17" ht="45.75" hidden="1" customHeight="1" x14ac:dyDescent="0.2">
      <c r="A15" s="305" t="s">
        <v>3341</v>
      </c>
      <c r="B15" s="378" t="s">
        <v>3342</v>
      </c>
      <c r="C15" s="379"/>
      <c r="D15" s="4"/>
      <c r="E15" s="4"/>
      <c r="F15" s="4"/>
      <c r="G15" s="4"/>
      <c r="H15" s="4"/>
      <c r="I15" s="4"/>
      <c r="J15" s="4"/>
      <c r="K15" s="4"/>
      <c r="L15" s="4"/>
      <c r="M15" s="4"/>
      <c r="N15" s="4"/>
      <c r="O15" s="4"/>
      <c r="P15" s="4"/>
      <c r="Q15" s="4"/>
    </row>
    <row r="16" spans="1:17" ht="51" hidden="1" customHeight="1" x14ac:dyDescent="0.2">
      <c r="A16" s="305" t="s">
        <v>3343</v>
      </c>
      <c r="B16" s="378" t="s">
        <v>3344</v>
      </c>
      <c r="C16" s="379"/>
      <c r="D16" s="4"/>
      <c r="E16" s="4"/>
      <c r="F16" s="4"/>
      <c r="G16" s="4"/>
      <c r="H16" s="4"/>
      <c r="I16" s="4"/>
      <c r="J16" s="4"/>
      <c r="K16" s="4"/>
      <c r="L16" s="4"/>
      <c r="M16" s="4"/>
      <c r="N16" s="4"/>
      <c r="O16" s="4"/>
      <c r="P16" s="4"/>
      <c r="Q16" s="4"/>
    </row>
    <row r="17" spans="1:17" ht="27.75" hidden="1" customHeight="1" x14ac:dyDescent="0.2">
      <c r="A17" s="305" t="s">
        <v>3345</v>
      </c>
      <c r="B17" s="378" t="s">
        <v>3346</v>
      </c>
      <c r="C17" s="379"/>
      <c r="D17" s="4"/>
      <c r="E17" s="4"/>
      <c r="F17" s="4"/>
      <c r="G17" s="4"/>
      <c r="H17" s="4"/>
      <c r="I17" s="4"/>
      <c r="J17" s="4"/>
      <c r="K17" s="4"/>
      <c r="L17" s="4"/>
      <c r="M17" s="4"/>
      <c r="N17" s="4"/>
      <c r="O17" s="4"/>
      <c r="P17" s="4"/>
      <c r="Q17" s="4"/>
    </row>
    <row r="18" spans="1:17" ht="27.75" hidden="1" customHeight="1" x14ac:dyDescent="0.2">
      <c r="A18" s="305" t="s">
        <v>3347</v>
      </c>
      <c r="B18" s="378" t="s">
        <v>3348</v>
      </c>
      <c r="C18" s="379"/>
      <c r="D18" s="4"/>
      <c r="E18" s="4"/>
      <c r="F18" s="4"/>
      <c r="G18" s="4"/>
      <c r="H18" s="4"/>
      <c r="I18" s="4"/>
      <c r="J18" s="4"/>
      <c r="K18" s="4"/>
      <c r="L18" s="4"/>
      <c r="M18" s="4"/>
      <c r="N18" s="4"/>
      <c r="O18" s="4"/>
      <c r="P18" s="4"/>
      <c r="Q18" s="4"/>
    </row>
    <row r="19" spans="1:17" ht="45" hidden="1" customHeight="1" x14ac:dyDescent="0.2">
      <c r="A19" s="305" t="s">
        <v>3347</v>
      </c>
      <c r="B19" s="378" t="s">
        <v>3349</v>
      </c>
      <c r="C19" s="379"/>
      <c r="D19" s="4"/>
      <c r="E19" s="4"/>
      <c r="F19" s="4"/>
      <c r="G19" s="4"/>
      <c r="H19" s="4"/>
      <c r="I19" s="4"/>
      <c r="J19" s="4"/>
      <c r="K19" s="4"/>
      <c r="L19" s="4"/>
      <c r="M19" s="4"/>
      <c r="N19" s="4"/>
      <c r="O19" s="4"/>
      <c r="P19" s="4"/>
      <c r="Q19" s="4"/>
    </row>
    <row r="20" spans="1:17" ht="45" hidden="1" customHeight="1" x14ac:dyDescent="0.2">
      <c r="A20" s="305" t="s">
        <v>3350</v>
      </c>
      <c r="B20" s="378" t="s">
        <v>3351</v>
      </c>
      <c r="C20" s="379"/>
      <c r="D20" s="4"/>
      <c r="E20" s="4"/>
      <c r="F20" s="4"/>
      <c r="G20" s="4"/>
      <c r="H20" s="4"/>
      <c r="I20" s="4"/>
      <c r="J20" s="4"/>
      <c r="K20" s="4"/>
      <c r="L20" s="4"/>
      <c r="M20" s="4"/>
      <c r="N20" s="4"/>
      <c r="O20" s="4"/>
      <c r="P20" s="4"/>
      <c r="Q20" s="4"/>
    </row>
    <row r="21" spans="1:17" ht="30" hidden="1" customHeight="1" x14ac:dyDescent="0.2">
      <c r="A21" s="305" t="s">
        <v>3352</v>
      </c>
      <c r="B21" s="378" t="s">
        <v>3353</v>
      </c>
      <c r="C21" s="379"/>
      <c r="D21" s="4"/>
      <c r="E21" s="4"/>
      <c r="F21" s="4"/>
      <c r="G21" s="4"/>
      <c r="H21" s="4"/>
      <c r="I21" s="4"/>
      <c r="J21" s="4"/>
      <c r="K21" s="4"/>
      <c r="L21" s="4"/>
      <c r="M21" s="4"/>
      <c r="N21" s="4"/>
      <c r="O21" s="4"/>
      <c r="P21" s="4"/>
      <c r="Q21" s="4"/>
    </row>
    <row r="22" spans="1:17" ht="30" hidden="1" customHeight="1" x14ac:dyDescent="0.2">
      <c r="A22" s="305" t="s">
        <v>3354</v>
      </c>
      <c r="B22" s="378" t="s">
        <v>3355</v>
      </c>
      <c r="C22" s="379"/>
      <c r="D22" s="4"/>
      <c r="E22" s="4"/>
      <c r="F22" s="4"/>
      <c r="G22" s="4"/>
      <c r="H22" s="4"/>
      <c r="I22" s="4"/>
      <c r="J22" s="4"/>
      <c r="K22" s="4"/>
      <c r="L22" s="4"/>
      <c r="M22" s="4"/>
      <c r="N22" s="4"/>
      <c r="O22" s="4"/>
      <c r="P22" s="4"/>
      <c r="Q22" s="4"/>
    </row>
    <row r="23" spans="1:17" ht="30" hidden="1" customHeight="1" x14ac:dyDescent="0.2">
      <c r="A23" s="305" t="s">
        <v>3356</v>
      </c>
      <c r="B23" s="378" t="s">
        <v>3357</v>
      </c>
      <c r="C23" s="379"/>
      <c r="D23" s="4"/>
      <c r="E23" s="4"/>
      <c r="F23" s="4"/>
      <c r="G23" s="4"/>
      <c r="H23" s="4"/>
      <c r="I23" s="4"/>
      <c r="J23" s="4"/>
      <c r="K23" s="4"/>
      <c r="L23" s="4"/>
      <c r="M23" s="4"/>
      <c r="N23" s="4"/>
      <c r="O23" s="4"/>
      <c r="P23" s="4"/>
      <c r="Q23" s="4"/>
    </row>
    <row r="24" spans="1:17" ht="30" hidden="1" customHeight="1" x14ac:dyDescent="0.2">
      <c r="A24" s="305" t="s">
        <v>3358</v>
      </c>
      <c r="B24" s="378" t="s">
        <v>3359</v>
      </c>
      <c r="C24" s="379"/>
      <c r="D24" s="4"/>
      <c r="E24" s="4"/>
      <c r="F24" s="4"/>
      <c r="G24" s="4"/>
      <c r="H24" s="4"/>
      <c r="I24" s="4"/>
      <c r="J24" s="4"/>
      <c r="K24" s="4"/>
      <c r="L24" s="4"/>
      <c r="M24" s="4"/>
      <c r="N24" s="4"/>
      <c r="O24" s="4"/>
      <c r="P24" s="4"/>
      <c r="Q24" s="4"/>
    </row>
    <row r="25" spans="1:17" ht="30" hidden="1" customHeight="1" x14ac:dyDescent="0.2">
      <c r="A25" s="305" t="s">
        <v>3360</v>
      </c>
      <c r="B25" s="378" t="s">
        <v>3361</v>
      </c>
      <c r="C25" s="379"/>
      <c r="D25" s="4"/>
      <c r="E25" s="4"/>
      <c r="F25" s="4"/>
      <c r="G25" s="4"/>
      <c r="H25" s="4"/>
      <c r="I25" s="4"/>
      <c r="J25" s="4"/>
      <c r="K25" s="4"/>
      <c r="L25" s="4"/>
      <c r="M25" s="4"/>
      <c r="N25" s="4"/>
      <c r="O25" s="4"/>
      <c r="P25" s="4"/>
      <c r="Q25" s="4"/>
    </row>
    <row r="26" spans="1:17" ht="30" hidden="1" customHeight="1" x14ac:dyDescent="0.2">
      <c r="A26" s="305" t="s">
        <v>3362</v>
      </c>
      <c r="B26" s="378" t="s">
        <v>3363</v>
      </c>
      <c r="C26" s="379"/>
      <c r="D26" s="4"/>
      <c r="E26" s="4"/>
      <c r="F26" s="4"/>
      <c r="G26" s="4"/>
      <c r="H26" s="4"/>
      <c r="I26" s="4"/>
      <c r="J26" s="4"/>
      <c r="K26" s="4"/>
      <c r="L26" s="4"/>
      <c r="M26" s="4"/>
      <c r="N26" s="4"/>
      <c r="O26" s="4"/>
      <c r="P26" s="4"/>
      <c r="Q26" s="4"/>
    </row>
    <row r="27" spans="1:17" ht="70.5" hidden="1" customHeight="1" x14ac:dyDescent="0.2">
      <c r="A27" s="305" t="s">
        <v>3364</v>
      </c>
      <c r="B27" s="378" t="s">
        <v>3365</v>
      </c>
      <c r="C27" s="379"/>
      <c r="D27" s="4"/>
      <c r="E27" s="4"/>
      <c r="F27" s="4"/>
      <c r="G27" s="4"/>
      <c r="H27" s="4"/>
      <c r="I27" s="4"/>
      <c r="J27" s="4"/>
      <c r="K27" s="4"/>
      <c r="L27" s="4"/>
      <c r="M27" s="4"/>
      <c r="N27" s="4"/>
      <c r="O27" s="4"/>
      <c r="P27" s="4"/>
      <c r="Q27" s="4"/>
    </row>
    <row r="28" spans="1:17" ht="48" hidden="1" customHeight="1" x14ac:dyDescent="0.2">
      <c r="A28" s="305" t="s">
        <v>3366</v>
      </c>
      <c r="B28" s="378" t="s">
        <v>3367</v>
      </c>
      <c r="C28" s="379"/>
      <c r="D28" s="4"/>
      <c r="E28" s="4"/>
      <c r="F28" s="4"/>
      <c r="G28" s="4"/>
      <c r="H28" s="4"/>
      <c r="I28" s="4"/>
      <c r="J28" s="4"/>
      <c r="K28" s="4"/>
      <c r="L28" s="4"/>
      <c r="M28" s="4"/>
      <c r="N28" s="4"/>
      <c r="O28" s="4"/>
      <c r="P28" s="4"/>
      <c r="Q28" s="4"/>
    </row>
    <row r="29" spans="1:17" ht="100.5" hidden="1" customHeight="1" x14ac:dyDescent="0.2">
      <c r="A29" s="305" t="s">
        <v>3368</v>
      </c>
      <c r="B29" s="378" t="s">
        <v>3369</v>
      </c>
      <c r="C29" s="379"/>
      <c r="D29" s="4"/>
      <c r="E29" s="4"/>
      <c r="F29" s="4"/>
      <c r="G29" s="4"/>
      <c r="H29" s="4"/>
      <c r="I29" s="4"/>
      <c r="J29" s="4"/>
      <c r="K29" s="4"/>
      <c r="L29" s="4"/>
      <c r="M29" s="4"/>
      <c r="N29" s="4"/>
      <c r="O29" s="4"/>
      <c r="P29" s="4"/>
      <c r="Q29" s="4"/>
    </row>
    <row r="30" spans="1:17" ht="45" hidden="1" customHeight="1" x14ac:dyDescent="0.2">
      <c r="A30" s="305" t="s">
        <v>3370</v>
      </c>
      <c r="B30" s="378" t="s">
        <v>3371</v>
      </c>
      <c r="C30" s="379"/>
      <c r="D30" s="4"/>
      <c r="E30" s="4"/>
      <c r="F30" s="4"/>
      <c r="G30" s="4"/>
      <c r="H30" s="4"/>
      <c r="I30" s="4"/>
      <c r="J30" s="4"/>
      <c r="K30" s="4"/>
      <c r="L30" s="4"/>
      <c r="M30" s="4"/>
      <c r="N30" s="4"/>
      <c r="O30" s="4"/>
      <c r="P30" s="4"/>
      <c r="Q30" s="4"/>
    </row>
    <row r="31" spans="1:17" ht="45" hidden="1" customHeight="1" x14ac:dyDescent="0.2">
      <c r="A31" s="305" t="s">
        <v>3372</v>
      </c>
      <c r="B31" s="378" t="s">
        <v>3373</v>
      </c>
      <c r="C31" s="379"/>
      <c r="D31" s="4"/>
      <c r="E31" s="4"/>
      <c r="F31" s="4"/>
      <c r="G31" s="4"/>
      <c r="H31" s="4"/>
      <c r="I31" s="4"/>
      <c r="J31" s="4"/>
      <c r="K31" s="4"/>
      <c r="L31" s="4"/>
      <c r="M31" s="4"/>
      <c r="N31" s="4"/>
      <c r="O31" s="4"/>
      <c r="P31" s="4"/>
      <c r="Q31" s="4"/>
    </row>
    <row r="32" spans="1:17" ht="45" hidden="1" customHeight="1" x14ac:dyDescent="0.2">
      <c r="A32" s="305" t="s">
        <v>3374</v>
      </c>
      <c r="B32" s="378" t="s">
        <v>3375</v>
      </c>
      <c r="C32" s="379"/>
      <c r="D32" s="4"/>
      <c r="E32" s="4"/>
      <c r="F32" s="4"/>
      <c r="G32" s="4"/>
      <c r="H32" s="4"/>
      <c r="I32" s="4"/>
      <c r="J32" s="4"/>
      <c r="K32" s="4"/>
      <c r="L32" s="4"/>
      <c r="M32" s="4"/>
      <c r="N32" s="4"/>
      <c r="O32" s="4"/>
      <c r="P32" s="4"/>
      <c r="Q32" s="4"/>
    </row>
    <row r="33" spans="1:17" ht="72" hidden="1" customHeight="1" x14ac:dyDescent="0.2">
      <c r="A33" s="305" t="s">
        <v>3376</v>
      </c>
      <c r="B33" s="378" t="s">
        <v>3377</v>
      </c>
      <c r="C33" s="379"/>
      <c r="D33" s="4"/>
      <c r="E33" s="4"/>
      <c r="F33" s="4"/>
      <c r="G33" s="4"/>
      <c r="H33" s="4"/>
      <c r="I33" s="4"/>
      <c r="J33" s="4"/>
      <c r="K33" s="4"/>
      <c r="L33" s="4"/>
      <c r="M33" s="4"/>
      <c r="N33" s="4"/>
      <c r="O33" s="4"/>
      <c r="P33" s="4"/>
      <c r="Q33" s="4"/>
    </row>
    <row r="34" spans="1:17" ht="79.5" hidden="1" customHeight="1" x14ac:dyDescent="0.2">
      <c r="A34" s="305" t="s">
        <v>3378</v>
      </c>
      <c r="B34" s="378" t="s">
        <v>3379</v>
      </c>
      <c r="C34" s="379"/>
      <c r="D34" s="4"/>
      <c r="E34" s="4"/>
      <c r="F34" s="4"/>
      <c r="G34" s="4"/>
      <c r="H34" s="4"/>
      <c r="I34" s="4"/>
      <c r="J34" s="4"/>
      <c r="K34" s="4"/>
      <c r="L34" s="4"/>
      <c r="M34" s="4"/>
      <c r="N34" s="4"/>
      <c r="O34" s="4"/>
      <c r="P34" s="4"/>
      <c r="Q34" s="4"/>
    </row>
    <row r="35" spans="1:17" ht="70.5" hidden="1" customHeight="1" x14ac:dyDescent="0.2">
      <c r="A35" s="305" t="s">
        <v>3380</v>
      </c>
      <c r="B35" s="378" t="s">
        <v>3381</v>
      </c>
      <c r="C35" s="379"/>
      <c r="D35" s="4"/>
      <c r="E35" s="4"/>
      <c r="F35" s="4"/>
      <c r="G35" s="4"/>
      <c r="H35" s="4"/>
      <c r="I35" s="4"/>
      <c r="J35" s="4"/>
      <c r="K35" s="4"/>
      <c r="L35" s="4"/>
      <c r="M35" s="4"/>
      <c r="N35" s="4"/>
      <c r="O35" s="4"/>
      <c r="P35" s="4"/>
      <c r="Q35" s="4"/>
    </row>
    <row r="36" spans="1:17" ht="45.75" hidden="1" customHeight="1" x14ac:dyDescent="0.2">
      <c r="A36" s="305" t="s">
        <v>3382</v>
      </c>
      <c r="B36" s="378" t="s">
        <v>3383</v>
      </c>
      <c r="C36" s="379"/>
      <c r="D36" s="4"/>
      <c r="E36" s="4"/>
      <c r="F36" s="4"/>
      <c r="G36" s="4"/>
      <c r="H36" s="4"/>
      <c r="I36" s="4"/>
      <c r="J36" s="4"/>
      <c r="K36" s="4"/>
      <c r="L36" s="4"/>
      <c r="M36" s="4"/>
      <c r="N36" s="4"/>
      <c r="O36" s="4"/>
      <c r="P36" s="4"/>
      <c r="Q36" s="4"/>
    </row>
    <row r="37" spans="1:17" ht="54.75" hidden="1" customHeight="1" x14ac:dyDescent="0.2">
      <c r="A37" s="305" t="s">
        <v>3384</v>
      </c>
      <c r="B37" s="378" t="s">
        <v>3385</v>
      </c>
      <c r="C37" s="379"/>
      <c r="D37" s="4"/>
      <c r="E37" s="4"/>
      <c r="F37" s="4"/>
      <c r="G37" s="4"/>
      <c r="H37" s="4"/>
      <c r="I37" s="4"/>
      <c r="J37" s="4"/>
      <c r="K37" s="4"/>
      <c r="L37" s="4"/>
      <c r="M37" s="4"/>
      <c r="N37" s="4"/>
      <c r="O37" s="4"/>
      <c r="P37" s="4"/>
      <c r="Q37" s="4"/>
    </row>
    <row r="38" spans="1:17" ht="37.5" hidden="1" customHeight="1" x14ac:dyDescent="0.2">
      <c r="A38" s="305" t="s">
        <v>3386</v>
      </c>
      <c r="B38" s="378" t="s">
        <v>3387</v>
      </c>
      <c r="C38" s="379"/>
      <c r="D38" s="4"/>
      <c r="E38" s="4"/>
      <c r="F38" s="4"/>
      <c r="G38" s="4"/>
      <c r="H38" s="4"/>
      <c r="I38" s="4"/>
      <c r="J38" s="4"/>
      <c r="K38" s="4"/>
      <c r="L38" s="4"/>
      <c r="M38" s="4"/>
      <c r="N38" s="4"/>
      <c r="O38" s="4"/>
      <c r="P38" s="4"/>
      <c r="Q38" s="4"/>
    </row>
    <row r="39" spans="1:17" ht="61.5" hidden="1" customHeight="1" x14ac:dyDescent="0.2">
      <c r="A39" s="305" t="s">
        <v>3388</v>
      </c>
      <c r="B39" s="378" t="s">
        <v>3389</v>
      </c>
      <c r="C39" s="379"/>
      <c r="D39" s="4"/>
      <c r="E39" s="4"/>
      <c r="F39" s="4"/>
      <c r="G39" s="4"/>
      <c r="H39" s="4"/>
      <c r="I39" s="4"/>
      <c r="J39" s="4"/>
      <c r="K39" s="4"/>
      <c r="L39" s="4"/>
      <c r="M39" s="4"/>
      <c r="N39" s="4"/>
      <c r="O39" s="4"/>
      <c r="P39" s="4"/>
      <c r="Q39" s="4"/>
    </row>
    <row r="40" spans="1:17" ht="53.25" hidden="1" customHeight="1" x14ac:dyDescent="0.2">
      <c r="A40" s="305" t="s">
        <v>3390</v>
      </c>
      <c r="B40" s="378" t="s">
        <v>3391</v>
      </c>
      <c r="C40" s="379"/>
      <c r="D40" s="4"/>
      <c r="E40" s="4"/>
      <c r="F40" s="4"/>
      <c r="G40" s="4"/>
      <c r="H40" s="4"/>
      <c r="I40" s="4"/>
      <c r="J40" s="4"/>
      <c r="K40" s="4"/>
      <c r="L40" s="4"/>
      <c r="M40" s="4"/>
      <c r="N40" s="4"/>
      <c r="O40" s="4"/>
      <c r="P40" s="4"/>
      <c r="Q40" s="4"/>
    </row>
    <row r="41" spans="1:17" ht="73.5" hidden="1" customHeight="1" x14ac:dyDescent="0.2">
      <c r="A41" s="305" t="s">
        <v>3392</v>
      </c>
      <c r="B41" s="378" t="s">
        <v>3393</v>
      </c>
      <c r="C41" s="379"/>
      <c r="D41" s="4"/>
      <c r="E41" s="4"/>
      <c r="F41" s="4"/>
      <c r="G41" s="4"/>
      <c r="H41" s="4"/>
      <c r="I41" s="4"/>
      <c r="J41" s="4"/>
      <c r="K41" s="4"/>
      <c r="L41" s="4"/>
      <c r="M41" s="4"/>
      <c r="N41" s="4"/>
      <c r="O41" s="4"/>
      <c r="P41" s="4"/>
      <c r="Q41" s="4"/>
    </row>
    <row r="42" spans="1:17" ht="57.75" hidden="1" customHeight="1" x14ac:dyDescent="0.2">
      <c r="A42" s="305" t="s">
        <v>3394</v>
      </c>
      <c r="B42" s="378" t="s">
        <v>3395</v>
      </c>
      <c r="C42" s="379"/>
      <c r="D42" s="4"/>
      <c r="E42" s="4"/>
      <c r="F42" s="4"/>
      <c r="G42" s="4"/>
      <c r="H42" s="4"/>
      <c r="I42" s="4"/>
      <c r="J42" s="4"/>
      <c r="K42" s="4"/>
      <c r="L42" s="4"/>
      <c r="M42" s="4"/>
      <c r="N42" s="4"/>
      <c r="O42" s="4"/>
      <c r="P42" s="4"/>
      <c r="Q42" s="4"/>
    </row>
    <row r="43" spans="1:17" ht="84" hidden="1" customHeight="1" x14ac:dyDescent="0.2">
      <c r="A43" s="305" t="s">
        <v>3396</v>
      </c>
      <c r="B43" s="378" t="s">
        <v>3397</v>
      </c>
      <c r="C43" s="379"/>
      <c r="D43" s="4"/>
      <c r="E43" s="4"/>
      <c r="F43" s="4"/>
      <c r="G43" s="4"/>
      <c r="H43" s="4"/>
      <c r="I43" s="4"/>
      <c r="J43" s="4"/>
      <c r="K43" s="4"/>
      <c r="L43" s="4"/>
      <c r="M43" s="4"/>
      <c r="N43" s="4"/>
      <c r="O43" s="4"/>
      <c r="P43" s="4"/>
      <c r="Q43" s="4"/>
    </row>
    <row r="44" spans="1:17" ht="48" hidden="1" customHeight="1" x14ac:dyDescent="0.2">
      <c r="A44" s="305" t="s">
        <v>3398</v>
      </c>
      <c r="B44" s="378" t="s">
        <v>3399</v>
      </c>
      <c r="C44" s="379"/>
      <c r="D44" s="4"/>
      <c r="E44" s="4"/>
      <c r="F44" s="4"/>
      <c r="G44" s="4"/>
      <c r="H44" s="4"/>
      <c r="I44" s="4"/>
      <c r="J44" s="4"/>
      <c r="K44" s="4"/>
      <c r="L44" s="4"/>
      <c r="M44" s="4"/>
      <c r="N44" s="4"/>
      <c r="O44" s="4"/>
      <c r="P44" s="4"/>
      <c r="Q44" s="4"/>
    </row>
    <row r="45" spans="1:17" ht="57" hidden="1" customHeight="1" x14ac:dyDescent="0.2">
      <c r="A45" s="305" t="s">
        <v>3400</v>
      </c>
      <c r="B45" s="378" t="s">
        <v>3401</v>
      </c>
      <c r="C45" s="379"/>
      <c r="D45" s="4"/>
      <c r="E45" s="4"/>
      <c r="F45" s="4"/>
      <c r="G45" s="4"/>
      <c r="H45" s="4"/>
      <c r="I45" s="4"/>
      <c r="J45" s="4"/>
      <c r="K45" s="4"/>
      <c r="L45" s="4"/>
      <c r="M45" s="4"/>
      <c r="N45" s="4"/>
      <c r="O45" s="4"/>
      <c r="P45" s="4"/>
      <c r="Q45" s="4"/>
    </row>
    <row r="46" spans="1:17" ht="73.5" hidden="1" customHeight="1" x14ac:dyDescent="0.2">
      <c r="A46" s="305" t="s">
        <v>3402</v>
      </c>
      <c r="B46" s="383" t="s">
        <v>3403</v>
      </c>
      <c r="C46" s="379"/>
      <c r="D46" s="41"/>
      <c r="E46" s="4"/>
      <c r="F46" s="4"/>
      <c r="G46" s="4"/>
      <c r="H46" s="4"/>
      <c r="I46" s="4"/>
      <c r="J46" s="4"/>
      <c r="K46" s="4"/>
      <c r="L46" s="4"/>
      <c r="M46" s="4"/>
      <c r="N46" s="4"/>
      <c r="O46" s="4"/>
      <c r="P46" s="4"/>
      <c r="Q46" s="4"/>
    </row>
    <row r="47" spans="1:17" ht="66" hidden="1" customHeight="1" x14ac:dyDescent="0.2">
      <c r="A47" s="46" t="s">
        <v>3404</v>
      </c>
      <c r="B47" s="384" t="s">
        <v>3405</v>
      </c>
      <c r="C47" s="384"/>
      <c r="D47" s="4"/>
      <c r="E47" s="4"/>
      <c r="F47" s="4"/>
      <c r="G47" s="4"/>
      <c r="H47" s="4"/>
      <c r="I47" s="4"/>
      <c r="J47" s="4"/>
      <c r="K47" s="4"/>
      <c r="L47" s="4"/>
      <c r="M47" s="4"/>
      <c r="N47" s="4"/>
      <c r="O47" s="4"/>
      <c r="P47" s="4"/>
      <c r="Q47" s="4"/>
    </row>
    <row r="48" spans="1:17" ht="123.75" customHeight="1" x14ac:dyDescent="0.2">
      <c r="A48" s="267" t="s">
        <v>3406</v>
      </c>
      <c r="B48" s="382" t="s">
        <v>3407</v>
      </c>
      <c r="C48" s="381"/>
      <c r="D48" s="4"/>
      <c r="E48" s="4"/>
      <c r="F48" s="4"/>
      <c r="G48" s="4"/>
      <c r="H48" s="4"/>
      <c r="I48" s="4"/>
      <c r="J48" s="4"/>
      <c r="K48" s="4"/>
      <c r="L48" s="4"/>
      <c r="M48" s="4"/>
      <c r="N48" s="4"/>
      <c r="O48" s="4"/>
      <c r="P48" s="4"/>
      <c r="Q48" s="4"/>
    </row>
    <row r="49" spans="1:17" ht="34.5" customHeight="1" x14ac:dyDescent="0.2">
      <c r="A49" s="267" t="s">
        <v>3408</v>
      </c>
      <c r="B49" s="380" t="s">
        <v>3409</v>
      </c>
      <c r="C49" s="381"/>
      <c r="D49" s="4"/>
      <c r="E49" s="4"/>
      <c r="F49" s="4"/>
      <c r="G49" s="4"/>
      <c r="H49" s="4"/>
      <c r="I49" s="4"/>
      <c r="J49" s="4"/>
      <c r="K49" s="4"/>
      <c r="L49" s="4"/>
      <c r="M49" s="4"/>
      <c r="N49" s="4"/>
      <c r="O49" s="4"/>
      <c r="P49" s="4"/>
      <c r="Q49" s="4"/>
    </row>
    <row r="50" spans="1:17" ht="34.5" customHeight="1" x14ac:dyDescent="0.2">
      <c r="A50" s="267" t="s">
        <v>3410</v>
      </c>
      <c r="B50" s="380" t="s">
        <v>3411</v>
      </c>
      <c r="C50" s="381"/>
      <c r="D50" s="4"/>
      <c r="E50" s="4"/>
      <c r="F50" s="4"/>
      <c r="G50" s="4"/>
      <c r="H50" s="4"/>
      <c r="I50" s="4"/>
      <c r="J50" s="4"/>
      <c r="K50" s="4"/>
      <c r="L50" s="4"/>
      <c r="M50" s="4"/>
      <c r="N50" s="4"/>
      <c r="O50" s="4"/>
      <c r="P50" s="4"/>
      <c r="Q50" s="4"/>
    </row>
    <row r="51" spans="1:17" ht="31.5" customHeight="1" x14ac:dyDescent="0.2">
      <c r="A51" s="306" t="s">
        <v>3412</v>
      </c>
      <c r="B51" s="378" t="s">
        <v>3413</v>
      </c>
      <c r="C51" s="379"/>
      <c r="D51" s="4"/>
      <c r="E51" s="4"/>
      <c r="F51" s="4"/>
      <c r="G51" s="4"/>
      <c r="H51" s="4"/>
      <c r="I51" s="4"/>
      <c r="J51" s="4"/>
      <c r="K51" s="4"/>
      <c r="L51" s="4"/>
      <c r="M51" s="4"/>
      <c r="N51" s="4"/>
      <c r="O51" s="4"/>
      <c r="P51" s="4"/>
      <c r="Q51" s="4"/>
    </row>
    <row r="52" spans="1:17" ht="31.5" customHeight="1" x14ac:dyDescent="0.2">
      <c r="A52" s="306" t="s">
        <v>3414</v>
      </c>
      <c r="B52" s="378" t="s">
        <v>3415</v>
      </c>
      <c r="C52" s="379"/>
      <c r="D52" s="4"/>
      <c r="E52" s="4"/>
      <c r="F52" s="4"/>
      <c r="G52" s="4"/>
      <c r="H52" s="4"/>
      <c r="I52" s="4"/>
      <c r="J52" s="4"/>
      <c r="K52" s="4"/>
      <c r="L52" s="4"/>
      <c r="M52" s="4"/>
      <c r="N52" s="4"/>
      <c r="O52" s="4"/>
      <c r="P52" s="4"/>
      <c r="Q52" s="4"/>
    </row>
    <row r="53" spans="1:17" ht="31.5" customHeight="1" x14ac:dyDescent="0.2">
      <c r="A53" s="306" t="s">
        <v>3416</v>
      </c>
      <c r="B53" s="389" t="s">
        <v>3417</v>
      </c>
      <c r="C53" s="390"/>
      <c r="D53" s="4"/>
      <c r="E53" s="4"/>
      <c r="F53" s="4"/>
      <c r="G53" s="4"/>
      <c r="H53" s="4"/>
      <c r="I53" s="4"/>
      <c r="J53" s="4"/>
      <c r="K53" s="4"/>
      <c r="L53" s="4"/>
      <c r="M53" s="4"/>
      <c r="N53" s="4"/>
      <c r="O53" s="4"/>
      <c r="P53" s="4"/>
      <c r="Q53" s="4"/>
    </row>
    <row r="54" spans="1:17" ht="31.5" customHeight="1" x14ac:dyDescent="0.2">
      <c r="A54" s="306" t="s">
        <v>3418</v>
      </c>
      <c r="B54" s="389" t="s">
        <v>3419</v>
      </c>
      <c r="C54" s="390"/>
      <c r="D54" s="4"/>
      <c r="E54" s="4"/>
      <c r="F54" s="4"/>
      <c r="G54" s="4"/>
      <c r="H54" s="4"/>
      <c r="I54" s="4"/>
      <c r="J54" s="4"/>
      <c r="K54" s="4"/>
      <c r="L54" s="4"/>
      <c r="M54" s="4"/>
      <c r="N54" s="4"/>
      <c r="O54" s="4"/>
      <c r="P54" s="4"/>
      <c r="Q54" s="4"/>
    </row>
    <row r="55" spans="1:17" ht="54.6" customHeight="1" x14ac:dyDescent="0.2">
      <c r="A55" s="306" t="s">
        <v>3420</v>
      </c>
      <c r="B55" s="389" t="s">
        <v>3421</v>
      </c>
      <c r="C55" s="390"/>
      <c r="D55" s="4"/>
      <c r="E55" s="4"/>
      <c r="F55" s="4"/>
      <c r="G55" s="4"/>
      <c r="H55" s="4"/>
      <c r="I55" s="4"/>
      <c r="J55" s="4"/>
      <c r="K55" s="4"/>
      <c r="L55" s="4"/>
      <c r="M55" s="4"/>
      <c r="N55" s="4"/>
      <c r="O55" s="4"/>
      <c r="P55" s="4"/>
      <c r="Q55" s="4"/>
    </row>
    <row r="56" spans="1:17" ht="54.6" customHeight="1" x14ac:dyDescent="0.2">
      <c r="A56" s="306" t="s">
        <v>3422</v>
      </c>
      <c r="B56" s="389" t="s">
        <v>3423</v>
      </c>
      <c r="C56" s="390"/>
      <c r="D56" s="4"/>
      <c r="E56" s="4"/>
      <c r="F56" s="4"/>
      <c r="G56" s="4"/>
      <c r="H56" s="4"/>
      <c r="I56" s="4"/>
      <c r="J56" s="4"/>
      <c r="K56" s="4"/>
      <c r="L56" s="4"/>
      <c r="M56" s="4"/>
      <c r="N56" s="4"/>
      <c r="O56" s="4"/>
      <c r="P56" s="4"/>
      <c r="Q56" s="4"/>
    </row>
    <row r="57" spans="1:17" ht="54" customHeight="1" x14ac:dyDescent="0.2">
      <c r="A57" s="306" t="s">
        <v>3424</v>
      </c>
      <c r="B57" s="389" t="s">
        <v>3425</v>
      </c>
      <c r="C57" s="390"/>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Radoš</cp:lastModifiedBy>
  <cp:lastPrinted>2025-02-25T09:43:16Z</cp:lastPrinted>
  <dcterms:created xsi:type="dcterms:W3CDTF">2022-04-01T05:14:30Z</dcterms:created>
  <dcterms:modified xsi:type="dcterms:W3CDTF">2025-02-27T11:42:06Z</dcterms:modified>
</cp:coreProperties>
</file>